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Hynek\Desktop\"/>
    </mc:Choice>
  </mc:AlternateContent>
  <bookViews>
    <workbookView xWindow="0" yWindow="0" windowWidth="0" windowHeight="0"/>
  </bookViews>
  <sheets>
    <sheet name="Rekapitulace stavby" sheetId="1" r:id="rId1"/>
    <sheet name="010 - VRN" sheetId="2" r:id="rId2"/>
    <sheet name="020 - BOURÁNÍ A ZAKLÁDÁNÍ" sheetId="3" r:id="rId3"/>
    <sheet name="030 - STAVBA" sheetId="4" r:id="rId4"/>
    <sheet name="040 - MANTINELY" sheetId="5" r:id="rId5"/>
    <sheet name="050 - ELEKTRO + MAR" sheetId="6" r:id="rId6"/>
    <sheet name="060 - STROJNÍ ČÁST" sheetId="7" r:id="rId7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'010 - VRN'!$C$79:$K$91</definedName>
    <definedName name="_xlnm.Print_Area" localSheetId="1">'010 - VRN'!$C$45:$J$61,'010 - VRN'!$C$67:$K$91</definedName>
    <definedName name="_xlnm.Print_Titles" localSheetId="1">'010 - VRN'!$79:$79</definedName>
    <definedName name="_xlnm._FilterDatabase" localSheetId="2" hidden="1">'020 - BOURÁNÍ A ZAKLÁDÁNÍ'!$C$96:$K$242</definedName>
    <definedName name="_xlnm.Print_Area" localSheetId="2">'020 - BOURÁNÍ A ZAKLÁDÁNÍ'!$C$45:$J$78,'020 - BOURÁNÍ A ZAKLÁDÁNÍ'!$C$84:$K$242</definedName>
    <definedName name="_xlnm.Print_Titles" localSheetId="2">'020 - BOURÁNÍ A ZAKLÁDÁNÍ'!$96:$96</definedName>
    <definedName name="_xlnm._FilterDatabase" localSheetId="3" hidden="1">'030 - STAVBA'!$C$99:$K$535</definedName>
    <definedName name="_xlnm.Print_Area" localSheetId="3">'030 - STAVBA'!$C$45:$J$81,'030 - STAVBA'!$C$87:$K$535</definedName>
    <definedName name="_xlnm.Print_Titles" localSheetId="3">'030 - STAVBA'!$99:$99</definedName>
    <definedName name="_xlnm._FilterDatabase" localSheetId="4" hidden="1">'040 - MANTINELY'!$C$84:$K$106</definedName>
    <definedName name="_xlnm.Print_Area" localSheetId="4">'040 - MANTINELY'!$C$45:$J$66,'040 - MANTINELY'!$C$72:$K$106</definedName>
    <definedName name="_xlnm.Print_Titles" localSheetId="4">'040 - MANTINELY'!$84:$84</definedName>
    <definedName name="_xlnm._FilterDatabase" localSheetId="5" hidden="1">'050 - ELEKTRO + MAR'!$C$102:$K$300</definedName>
    <definedName name="_xlnm.Print_Area" localSheetId="5">'050 - ELEKTRO + MAR'!$C$45:$J$84,'050 - ELEKTRO + MAR'!$C$90:$K$300</definedName>
    <definedName name="_xlnm.Print_Titles" localSheetId="5">'050 - ELEKTRO + MAR'!$102:$102</definedName>
    <definedName name="_xlnm._FilterDatabase" localSheetId="6" hidden="1">'060 - STROJNÍ ČÁST'!$C$108:$K$333</definedName>
    <definedName name="_xlnm.Print_Area" localSheetId="6">'060 - STROJNÍ ČÁST'!$C$45:$J$90,'060 - STROJNÍ ČÁST'!$C$96:$K$333</definedName>
    <definedName name="_xlnm.Print_Titles" localSheetId="6">'060 - STROJNÍ ČÁST'!$108:$108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T321"/>
  <c r="R322"/>
  <c r="R321"/>
  <c r="P322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T296"/>
  <c r="R297"/>
  <c r="R296"/>
  <c r="P297"/>
  <c r="P296"/>
  <c r="BI295"/>
  <c r="BH295"/>
  <c r="BG295"/>
  <c r="BF295"/>
  <c r="T295"/>
  <c r="T294"/>
  <c r="R295"/>
  <c r="R294"/>
  <c r="P295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89"/>
  <c r="BH289"/>
  <c r="BG289"/>
  <c r="BF289"/>
  <c r="T289"/>
  <c r="R289"/>
  <c r="P289"/>
  <c r="BI288"/>
  <c r="BH288"/>
  <c r="BG288"/>
  <c r="BF288"/>
  <c r="T288"/>
  <c r="R288"/>
  <c r="P288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59"/>
  <c r="BH259"/>
  <c r="BG259"/>
  <c r="BF259"/>
  <c r="T259"/>
  <c r="T258"/>
  <c r="R259"/>
  <c r="R258"/>
  <c r="P259"/>
  <c r="P258"/>
  <c r="BI257"/>
  <c r="BH257"/>
  <c r="BG257"/>
  <c r="BF257"/>
  <c r="T257"/>
  <c r="T256"/>
  <c r="R257"/>
  <c r="R256"/>
  <c r="P257"/>
  <c r="P256"/>
  <c r="BI255"/>
  <c r="BH255"/>
  <c r="BG255"/>
  <c r="BF255"/>
  <c r="T255"/>
  <c r="T254"/>
  <c r="R255"/>
  <c r="R254"/>
  <c r="P255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0"/>
  <c r="BH230"/>
  <c r="BG230"/>
  <c r="BF230"/>
  <c r="T230"/>
  <c r="T229"/>
  <c r="R230"/>
  <c r="R229"/>
  <c r="P230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J105"/>
  <c r="F105"/>
  <c r="F103"/>
  <c r="E101"/>
  <c r="J54"/>
  <c r="F54"/>
  <c r="F52"/>
  <c r="E50"/>
  <c r="J24"/>
  <c r="E24"/>
  <c r="J106"/>
  <c r="J23"/>
  <c r="J18"/>
  <c r="E18"/>
  <c r="F55"/>
  <c r="J17"/>
  <c r="J12"/>
  <c r="J103"/>
  <c r="E7"/>
  <c r="E99"/>
  <c i="6" r="J37"/>
  <c r="J36"/>
  <c i="1" r="AY59"/>
  <c i="6" r="J35"/>
  <c i="1" r="AX59"/>
  <c i="6" r="BI300"/>
  <c r="BH300"/>
  <c r="BG300"/>
  <c r="BF300"/>
  <c r="T300"/>
  <c r="R300"/>
  <c r="P300"/>
  <c r="BI299"/>
  <c r="BH299"/>
  <c r="BG299"/>
  <c r="BF299"/>
  <c r="T299"/>
  <c r="R299"/>
  <c r="P299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1"/>
  <c r="BH291"/>
  <c r="BG291"/>
  <c r="BF291"/>
  <c r="T291"/>
  <c r="T290"/>
  <c r="R291"/>
  <c r="R290"/>
  <c r="P291"/>
  <c r="P290"/>
  <c r="BI289"/>
  <c r="BH289"/>
  <c r="BG289"/>
  <c r="BF289"/>
  <c r="T289"/>
  <c r="R289"/>
  <c r="P289"/>
  <c r="BI288"/>
  <c r="BH288"/>
  <c r="BG288"/>
  <c r="BF288"/>
  <c r="T288"/>
  <c r="R288"/>
  <c r="P288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8"/>
  <c r="BH268"/>
  <c r="BG268"/>
  <c r="BF268"/>
  <c r="T268"/>
  <c r="R268"/>
  <c r="P268"/>
  <c r="BI267"/>
  <c r="BH267"/>
  <c r="BG267"/>
  <c r="BF267"/>
  <c r="T267"/>
  <c r="R267"/>
  <c r="P267"/>
  <c r="BI265"/>
  <c r="BH265"/>
  <c r="BG265"/>
  <c r="BF265"/>
  <c r="T265"/>
  <c r="R265"/>
  <c r="P265"/>
  <c r="BI264"/>
  <c r="BH264"/>
  <c r="BG264"/>
  <c r="BF264"/>
  <c r="T264"/>
  <c r="R264"/>
  <c r="P264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T235"/>
  <c r="R236"/>
  <c r="R235"/>
  <c r="P236"/>
  <c r="P235"/>
  <c r="BI234"/>
  <c r="BH234"/>
  <c r="BG234"/>
  <c r="BF234"/>
  <c r="T234"/>
  <c r="T233"/>
  <c r="R234"/>
  <c r="R233"/>
  <c r="P234"/>
  <c r="P233"/>
  <c r="BI231"/>
  <c r="BH231"/>
  <c r="BG231"/>
  <c r="BF231"/>
  <c r="T231"/>
  <c r="T230"/>
  <c r="R231"/>
  <c r="R230"/>
  <c r="P231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J99"/>
  <c r="F99"/>
  <c r="F97"/>
  <c r="E95"/>
  <c r="J54"/>
  <c r="F54"/>
  <c r="F52"/>
  <c r="E50"/>
  <c r="J24"/>
  <c r="E24"/>
  <c r="J100"/>
  <c r="J23"/>
  <c r="J18"/>
  <c r="E18"/>
  <c r="F55"/>
  <c r="J17"/>
  <c r="J12"/>
  <c r="J52"/>
  <c r="E7"/>
  <c r="E93"/>
  <c i="5" r="J37"/>
  <c r="J36"/>
  <c i="1" r="AY58"/>
  <c i="5" r="J35"/>
  <c i="1" r="AX58"/>
  <c i="5"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8"/>
  <c r="BH88"/>
  <c r="BG88"/>
  <c r="BF88"/>
  <c r="T88"/>
  <c r="T87"/>
  <c r="T86"/>
  <c r="R88"/>
  <c r="R87"/>
  <c r="R86"/>
  <c r="P88"/>
  <c r="P87"/>
  <c r="P86"/>
  <c r="J81"/>
  <c r="F81"/>
  <c r="F79"/>
  <c r="E77"/>
  <c r="J54"/>
  <c r="F54"/>
  <c r="F52"/>
  <c r="E50"/>
  <c r="J24"/>
  <c r="E24"/>
  <c r="J55"/>
  <c r="J23"/>
  <c r="J18"/>
  <c r="E18"/>
  <c r="F82"/>
  <c r="J17"/>
  <c r="J12"/>
  <c r="J79"/>
  <c r="E7"/>
  <c r="E75"/>
  <c i="4" r="J37"/>
  <c r="J36"/>
  <c i="1" r="AY57"/>
  <c i="4" r="J35"/>
  <c i="1" r="AX57"/>
  <c i="4" r="BI535"/>
  <c r="BH535"/>
  <c r="BG535"/>
  <c r="BF535"/>
  <c r="T535"/>
  <c r="R535"/>
  <c r="P535"/>
  <c r="BI534"/>
  <c r="BH534"/>
  <c r="BG534"/>
  <c r="BF534"/>
  <c r="T534"/>
  <c r="R534"/>
  <c r="P534"/>
  <c r="BI532"/>
  <c r="BH532"/>
  <c r="BG532"/>
  <c r="BF532"/>
  <c r="T532"/>
  <c r="R532"/>
  <c r="P532"/>
  <c r="BI528"/>
  <c r="BH528"/>
  <c r="BG528"/>
  <c r="BF528"/>
  <c r="T528"/>
  <c r="R528"/>
  <c r="P528"/>
  <c r="BI526"/>
  <c r="BH526"/>
  <c r="BG526"/>
  <c r="BF526"/>
  <c r="T526"/>
  <c r="R526"/>
  <c r="P526"/>
  <c r="BI521"/>
  <c r="BH521"/>
  <c r="BG521"/>
  <c r="BF521"/>
  <c r="T521"/>
  <c r="R521"/>
  <c r="P521"/>
  <c r="BI519"/>
  <c r="BH519"/>
  <c r="BG519"/>
  <c r="BF519"/>
  <c r="T519"/>
  <c r="R519"/>
  <c r="P519"/>
  <c r="BI517"/>
  <c r="BH517"/>
  <c r="BG517"/>
  <c r="BF517"/>
  <c r="T517"/>
  <c r="R517"/>
  <c r="P517"/>
  <c r="BI515"/>
  <c r="BH515"/>
  <c r="BG515"/>
  <c r="BF515"/>
  <c r="T515"/>
  <c r="R515"/>
  <c r="P515"/>
  <c r="BI513"/>
  <c r="BH513"/>
  <c r="BG513"/>
  <c r="BF513"/>
  <c r="T513"/>
  <c r="R513"/>
  <c r="P513"/>
  <c r="BI509"/>
  <c r="BH509"/>
  <c r="BG509"/>
  <c r="BF509"/>
  <c r="T509"/>
  <c r="R509"/>
  <c r="P509"/>
  <c r="BI507"/>
  <c r="BH507"/>
  <c r="BG507"/>
  <c r="BF507"/>
  <c r="T507"/>
  <c r="R507"/>
  <c r="P507"/>
  <c r="BI505"/>
  <c r="BH505"/>
  <c r="BG505"/>
  <c r="BF505"/>
  <c r="T505"/>
  <c r="R505"/>
  <c r="P505"/>
  <c r="BI503"/>
  <c r="BH503"/>
  <c r="BG503"/>
  <c r="BF503"/>
  <c r="T503"/>
  <c r="R503"/>
  <c r="P503"/>
  <c r="BI500"/>
  <c r="BH500"/>
  <c r="BG500"/>
  <c r="BF500"/>
  <c r="T500"/>
  <c r="R500"/>
  <c r="P500"/>
  <c r="BI498"/>
  <c r="BH498"/>
  <c r="BG498"/>
  <c r="BF498"/>
  <c r="T498"/>
  <c r="R498"/>
  <c r="P498"/>
  <c r="BI496"/>
  <c r="BH496"/>
  <c r="BG496"/>
  <c r="BF496"/>
  <c r="T496"/>
  <c r="R496"/>
  <c r="P496"/>
  <c r="BI494"/>
  <c r="BH494"/>
  <c r="BG494"/>
  <c r="BF494"/>
  <c r="T494"/>
  <c r="R494"/>
  <c r="P494"/>
  <c r="BI492"/>
  <c r="BH492"/>
  <c r="BG492"/>
  <c r="BF492"/>
  <c r="T492"/>
  <c r="R492"/>
  <c r="P492"/>
  <c r="BI489"/>
  <c r="BH489"/>
  <c r="BG489"/>
  <c r="BF489"/>
  <c r="T489"/>
  <c r="R489"/>
  <c r="P489"/>
  <c r="BI487"/>
  <c r="BH487"/>
  <c r="BG487"/>
  <c r="BF487"/>
  <c r="T487"/>
  <c r="R487"/>
  <c r="P487"/>
  <c r="BI484"/>
  <c r="BH484"/>
  <c r="BG484"/>
  <c r="BF484"/>
  <c r="T484"/>
  <c r="R484"/>
  <c r="P484"/>
  <c r="BI482"/>
  <c r="BH482"/>
  <c r="BG482"/>
  <c r="BF482"/>
  <c r="T482"/>
  <c r="R482"/>
  <c r="P482"/>
  <c r="BI480"/>
  <c r="BH480"/>
  <c r="BG480"/>
  <c r="BF480"/>
  <c r="T480"/>
  <c r="R480"/>
  <c r="P480"/>
  <c r="BI478"/>
  <c r="BH478"/>
  <c r="BG478"/>
  <c r="BF478"/>
  <c r="T478"/>
  <c r="R478"/>
  <c r="P478"/>
  <c r="BI476"/>
  <c r="BH476"/>
  <c r="BG476"/>
  <c r="BF476"/>
  <c r="T476"/>
  <c r="R476"/>
  <c r="P476"/>
  <c r="BI474"/>
  <c r="BH474"/>
  <c r="BG474"/>
  <c r="BF474"/>
  <c r="T474"/>
  <c r="R474"/>
  <c r="P474"/>
  <c r="BI472"/>
  <c r="BH472"/>
  <c r="BG472"/>
  <c r="BF472"/>
  <c r="T472"/>
  <c r="R472"/>
  <c r="P472"/>
  <c r="BI467"/>
  <c r="BH467"/>
  <c r="BG467"/>
  <c r="BF467"/>
  <c r="T467"/>
  <c r="R467"/>
  <c r="P467"/>
  <c r="BI464"/>
  <c r="BH464"/>
  <c r="BG464"/>
  <c r="BF464"/>
  <c r="T464"/>
  <c r="R464"/>
  <c r="P464"/>
  <c r="BI462"/>
  <c r="BH462"/>
  <c r="BG462"/>
  <c r="BF462"/>
  <c r="T462"/>
  <c r="R462"/>
  <c r="P462"/>
  <c r="BI459"/>
  <c r="BH459"/>
  <c r="BG459"/>
  <c r="BF459"/>
  <c r="T459"/>
  <c r="R459"/>
  <c r="P459"/>
  <c r="BI457"/>
  <c r="BH457"/>
  <c r="BG457"/>
  <c r="BF457"/>
  <c r="T457"/>
  <c r="R457"/>
  <c r="P457"/>
  <c r="BI455"/>
  <c r="BH455"/>
  <c r="BG455"/>
  <c r="BF455"/>
  <c r="T455"/>
  <c r="R455"/>
  <c r="P455"/>
  <c r="BI453"/>
  <c r="BH453"/>
  <c r="BG453"/>
  <c r="BF453"/>
  <c r="T453"/>
  <c r="R453"/>
  <c r="P453"/>
  <c r="BI451"/>
  <c r="BH451"/>
  <c r="BG451"/>
  <c r="BF451"/>
  <c r="T451"/>
  <c r="R451"/>
  <c r="P451"/>
  <c r="BI448"/>
  <c r="BH448"/>
  <c r="BG448"/>
  <c r="BF448"/>
  <c r="T448"/>
  <c r="R448"/>
  <c r="P448"/>
  <c r="BI446"/>
  <c r="BH446"/>
  <c r="BG446"/>
  <c r="BF446"/>
  <c r="T446"/>
  <c r="R446"/>
  <c r="P446"/>
  <c r="BI444"/>
  <c r="BH444"/>
  <c r="BG444"/>
  <c r="BF444"/>
  <c r="T444"/>
  <c r="R444"/>
  <c r="P444"/>
  <c r="BI441"/>
  <c r="BH441"/>
  <c r="BG441"/>
  <c r="BF441"/>
  <c r="T441"/>
  <c r="R441"/>
  <c r="P441"/>
  <c r="BI439"/>
  <c r="BH439"/>
  <c r="BG439"/>
  <c r="BF439"/>
  <c r="T439"/>
  <c r="R439"/>
  <c r="P439"/>
  <c r="BI437"/>
  <c r="BH437"/>
  <c r="BG437"/>
  <c r="BF437"/>
  <c r="T437"/>
  <c r="R437"/>
  <c r="P437"/>
  <c r="BI434"/>
  <c r="BH434"/>
  <c r="BG434"/>
  <c r="BF434"/>
  <c r="T434"/>
  <c r="R434"/>
  <c r="P434"/>
  <c r="BI431"/>
  <c r="BH431"/>
  <c r="BG431"/>
  <c r="BF431"/>
  <c r="T431"/>
  <c r="R431"/>
  <c r="P431"/>
  <c r="BI429"/>
  <c r="BH429"/>
  <c r="BG429"/>
  <c r="BF429"/>
  <c r="T429"/>
  <c r="R429"/>
  <c r="P429"/>
  <c r="BI427"/>
  <c r="BH427"/>
  <c r="BG427"/>
  <c r="BF427"/>
  <c r="T427"/>
  <c r="R427"/>
  <c r="P427"/>
  <c r="BI424"/>
  <c r="BH424"/>
  <c r="BG424"/>
  <c r="BF424"/>
  <c r="T424"/>
  <c r="R424"/>
  <c r="P424"/>
  <c r="BI421"/>
  <c r="BH421"/>
  <c r="BG421"/>
  <c r="BF421"/>
  <c r="T421"/>
  <c r="R421"/>
  <c r="P421"/>
  <c r="BI419"/>
  <c r="BH419"/>
  <c r="BG419"/>
  <c r="BF419"/>
  <c r="T419"/>
  <c r="R419"/>
  <c r="P419"/>
  <c r="BI416"/>
  <c r="BH416"/>
  <c r="BG416"/>
  <c r="BF416"/>
  <c r="T416"/>
  <c r="R416"/>
  <c r="P416"/>
  <c r="BI413"/>
  <c r="BH413"/>
  <c r="BG413"/>
  <c r="BF413"/>
  <c r="T413"/>
  <c r="R413"/>
  <c r="P413"/>
  <c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404"/>
  <c r="BH404"/>
  <c r="BG404"/>
  <c r="BF404"/>
  <c r="T404"/>
  <c r="R404"/>
  <c r="P404"/>
  <c r="BI402"/>
  <c r="BH402"/>
  <c r="BG402"/>
  <c r="BF402"/>
  <c r="T402"/>
  <c r="R402"/>
  <c r="P402"/>
  <c r="BI399"/>
  <c r="BH399"/>
  <c r="BG399"/>
  <c r="BF399"/>
  <c r="T399"/>
  <c r="R399"/>
  <c r="P399"/>
  <c r="BI397"/>
  <c r="BH397"/>
  <c r="BG397"/>
  <c r="BF397"/>
  <c r="T397"/>
  <c r="R397"/>
  <c r="P397"/>
  <c r="BI394"/>
  <c r="BH394"/>
  <c r="BG394"/>
  <c r="BF394"/>
  <c r="T394"/>
  <c r="R394"/>
  <c r="P394"/>
  <c r="BI392"/>
  <c r="BH392"/>
  <c r="BG392"/>
  <c r="BF392"/>
  <c r="T392"/>
  <c r="R392"/>
  <c r="P392"/>
  <c r="BI389"/>
  <c r="BH389"/>
  <c r="BG389"/>
  <c r="BF389"/>
  <c r="T389"/>
  <c r="R389"/>
  <c r="P389"/>
  <c r="BI387"/>
  <c r="BH387"/>
  <c r="BG387"/>
  <c r="BF387"/>
  <c r="T387"/>
  <c r="R387"/>
  <c r="P387"/>
  <c r="BI384"/>
  <c r="BH384"/>
  <c r="BG384"/>
  <c r="BF384"/>
  <c r="T384"/>
  <c r="R384"/>
  <c r="P384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4"/>
  <c r="BH374"/>
  <c r="BG374"/>
  <c r="BF374"/>
  <c r="T374"/>
  <c r="R374"/>
  <c r="P374"/>
  <c r="BI372"/>
  <c r="BH372"/>
  <c r="BG372"/>
  <c r="BF372"/>
  <c r="T372"/>
  <c r="R372"/>
  <c r="P372"/>
  <c r="BI369"/>
  <c r="BH369"/>
  <c r="BG369"/>
  <c r="BF369"/>
  <c r="T369"/>
  <c r="R369"/>
  <c r="P369"/>
  <c r="BI367"/>
  <c r="BH367"/>
  <c r="BG367"/>
  <c r="BF367"/>
  <c r="T367"/>
  <c r="R367"/>
  <c r="P367"/>
  <c r="BI364"/>
  <c r="BH364"/>
  <c r="BG364"/>
  <c r="BF364"/>
  <c r="T364"/>
  <c r="R364"/>
  <c r="P364"/>
  <c r="BI362"/>
  <c r="BH362"/>
  <c r="BG362"/>
  <c r="BF362"/>
  <c r="T362"/>
  <c r="R362"/>
  <c r="P362"/>
  <c r="BI359"/>
  <c r="BH359"/>
  <c r="BG359"/>
  <c r="BF359"/>
  <c r="T359"/>
  <c r="R359"/>
  <c r="P359"/>
  <c r="BI357"/>
  <c r="BH357"/>
  <c r="BG357"/>
  <c r="BF357"/>
  <c r="T357"/>
  <c r="R357"/>
  <c r="P357"/>
  <c r="BI354"/>
  <c r="BH354"/>
  <c r="BG354"/>
  <c r="BF354"/>
  <c r="T354"/>
  <c r="R354"/>
  <c r="P354"/>
  <c r="BI352"/>
  <c r="BH352"/>
  <c r="BG352"/>
  <c r="BF352"/>
  <c r="T352"/>
  <c r="R352"/>
  <c r="P352"/>
  <c r="BI349"/>
  <c r="BH349"/>
  <c r="BG349"/>
  <c r="BF349"/>
  <c r="T349"/>
  <c r="R349"/>
  <c r="P349"/>
  <c r="BI347"/>
  <c r="BH347"/>
  <c r="BG347"/>
  <c r="BF347"/>
  <c r="T347"/>
  <c r="R347"/>
  <c r="P347"/>
  <c r="BI339"/>
  <c r="BH339"/>
  <c r="BG339"/>
  <c r="BF339"/>
  <c r="T339"/>
  <c r="R339"/>
  <c r="P339"/>
  <c r="BI337"/>
  <c r="BH337"/>
  <c r="BG337"/>
  <c r="BF337"/>
  <c r="T337"/>
  <c r="R337"/>
  <c r="P337"/>
  <c r="BI333"/>
  <c r="BH333"/>
  <c r="BG333"/>
  <c r="BF333"/>
  <c r="T333"/>
  <c r="R333"/>
  <c r="P333"/>
  <c r="BI331"/>
  <c r="BH331"/>
  <c r="BG331"/>
  <c r="BF331"/>
  <c r="T331"/>
  <c r="R331"/>
  <c r="P331"/>
  <c r="BI328"/>
  <c r="BH328"/>
  <c r="BG328"/>
  <c r="BF328"/>
  <c r="T328"/>
  <c r="R328"/>
  <c r="P328"/>
  <c r="BI326"/>
  <c r="BH326"/>
  <c r="BG326"/>
  <c r="BF326"/>
  <c r="T326"/>
  <c r="R326"/>
  <c r="P326"/>
  <c r="BI323"/>
  <c r="BH323"/>
  <c r="BG323"/>
  <c r="BF323"/>
  <c r="T323"/>
  <c r="R323"/>
  <c r="P323"/>
  <c r="BI319"/>
  <c r="BH319"/>
  <c r="BG319"/>
  <c r="BF319"/>
  <c r="T319"/>
  <c r="T318"/>
  <c r="R319"/>
  <c r="R318"/>
  <c r="P319"/>
  <c r="P318"/>
  <c r="BI316"/>
  <c r="BH316"/>
  <c r="BG316"/>
  <c r="BF316"/>
  <c r="T316"/>
  <c r="R316"/>
  <c r="P316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4"/>
  <c r="BH274"/>
  <c r="BG274"/>
  <c r="BF274"/>
  <c r="T274"/>
  <c r="R274"/>
  <c r="P274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1"/>
  <c r="BH241"/>
  <c r="BG241"/>
  <c r="BF241"/>
  <c r="T241"/>
  <c r="R241"/>
  <c r="P241"/>
  <c r="BI238"/>
  <c r="BH238"/>
  <c r="BG238"/>
  <c r="BF238"/>
  <c r="T238"/>
  <c r="R238"/>
  <c r="P238"/>
  <c r="BI236"/>
  <c r="BH236"/>
  <c r="BG236"/>
  <c r="BF236"/>
  <c r="T236"/>
  <c r="R236"/>
  <c r="P236"/>
  <c r="BI231"/>
  <c r="BH231"/>
  <c r="BG231"/>
  <c r="BF231"/>
  <c r="T231"/>
  <c r="R231"/>
  <c r="P231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2"/>
  <c r="BH172"/>
  <c r="BG172"/>
  <c r="BF172"/>
  <c r="T172"/>
  <c r="R172"/>
  <c r="P172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46"/>
  <c r="BH146"/>
  <c r="BG146"/>
  <c r="BF146"/>
  <c r="T146"/>
  <c r="R146"/>
  <c r="P146"/>
  <c r="BI140"/>
  <c r="BH140"/>
  <c r="BG140"/>
  <c r="BF140"/>
  <c r="T140"/>
  <c r="R140"/>
  <c r="P140"/>
  <c r="BI138"/>
  <c r="BH138"/>
  <c r="BG138"/>
  <c r="BF138"/>
  <c r="T138"/>
  <c r="R138"/>
  <c r="P138"/>
  <c r="BI130"/>
  <c r="BH130"/>
  <c r="BG130"/>
  <c r="BF130"/>
  <c r="T130"/>
  <c r="R130"/>
  <c r="P130"/>
  <c r="BI127"/>
  <c r="BH127"/>
  <c r="BG127"/>
  <c r="BF127"/>
  <c r="T127"/>
  <c r="R127"/>
  <c r="P127"/>
  <c r="BI120"/>
  <c r="BH120"/>
  <c r="BG120"/>
  <c r="BF120"/>
  <c r="T120"/>
  <c r="R120"/>
  <c r="P120"/>
  <c r="BI115"/>
  <c r="BH115"/>
  <c r="BG115"/>
  <c r="BF115"/>
  <c r="T115"/>
  <c r="R115"/>
  <c r="P115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J96"/>
  <c r="F96"/>
  <c r="F94"/>
  <c r="E92"/>
  <c r="J54"/>
  <c r="F54"/>
  <c r="F52"/>
  <c r="E50"/>
  <c r="J24"/>
  <c r="E24"/>
  <c r="J97"/>
  <c r="J23"/>
  <c r="J18"/>
  <c r="E18"/>
  <c r="F55"/>
  <c r="J17"/>
  <c r="J12"/>
  <c r="J94"/>
  <c r="E7"/>
  <c r="E48"/>
  <c i="3" r="J37"/>
  <c r="J36"/>
  <c i="1" r="AY56"/>
  <c i="3" r="J35"/>
  <c i="1" r="AX56"/>
  <c i="3"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T200"/>
  <c r="R201"/>
  <c r="R200"/>
  <c r="P201"/>
  <c r="P200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T178"/>
  <c r="R179"/>
  <c r="R178"/>
  <c r="P179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4"/>
  <c r="BH144"/>
  <c r="BG144"/>
  <c r="BF144"/>
  <c r="T144"/>
  <c r="R144"/>
  <c r="P144"/>
  <c r="BI140"/>
  <c r="BH140"/>
  <c r="BG140"/>
  <c r="BF140"/>
  <c r="T140"/>
  <c r="T139"/>
  <c r="R140"/>
  <c r="R139"/>
  <c r="P140"/>
  <c r="P139"/>
  <c r="BI136"/>
  <c r="BH136"/>
  <c r="BG136"/>
  <c r="BF136"/>
  <c r="T136"/>
  <c r="R136"/>
  <c r="P136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R118"/>
  <c r="P118"/>
  <c r="BI114"/>
  <c r="BH114"/>
  <c r="BG114"/>
  <c r="BF114"/>
  <c r="T114"/>
  <c r="T113"/>
  <c r="R114"/>
  <c r="R113"/>
  <c r="P114"/>
  <c r="P113"/>
  <c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100"/>
  <c r="BH100"/>
  <c r="BG100"/>
  <c r="BF100"/>
  <c r="T100"/>
  <c r="R100"/>
  <c r="P100"/>
  <c r="J93"/>
  <c r="F93"/>
  <c r="F91"/>
  <c r="E89"/>
  <c r="J54"/>
  <c r="F54"/>
  <c r="F52"/>
  <c r="E50"/>
  <c r="J24"/>
  <c r="E24"/>
  <c r="J94"/>
  <c r="J23"/>
  <c r="J18"/>
  <c r="E18"/>
  <c r="F94"/>
  <c r="J17"/>
  <c r="J12"/>
  <c r="J52"/>
  <c r="E7"/>
  <c r="E87"/>
  <c i="2" r="J37"/>
  <c r="J36"/>
  <c i="1" r="AY55"/>
  <c i="2" r="J35"/>
  <c i="1" r="AX55"/>
  <c i="2"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6"/>
  <c r="F76"/>
  <c r="F74"/>
  <c r="E72"/>
  <c r="J54"/>
  <c r="F54"/>
  <c r="F52"/>
  <c r="E50"/>
  <c r="J24"/>
  <c r="E24"/>
  <c r="J77"/>
  <c r="J23"/>
  <c r="J18"/>
  <c r="E18"/>
  <c r="F77"/>
  <c r="J17"/>
  <c r="J12"/>
  <c r="J74"/>
  <c r="E7"/>
  <c r="E70"/>
  <c i="1" r="L50"/>
  <c r="AM50"/>
  <c r="AM49"/>
  <c r="L49"/>
  <c r="AM47"/>
  <c r="L47"/>
  <c r="L45"/>
  <c r="L44"/>
  <c i="2" r="BK88"/>
  <c r="J88"/>
  <c r="BK84"/>
  <c r="BK82"/>
  <c i="1" r="AS54"/>
  <c i="3" r="BK226"/>
  <c r="J215"/>
  <c r="J208"/>
  <c r="BK201"/>
  <c r="BK188"/>
  <c r="J185"/>
  <c r="BK179"/>
  <c r="BK169"/>
  <c r="BK158"/>
  <c r="BK132"/>
  <c r="BK129"/>
  <c r="BK121"/>
  <c r="BK240"/>
  <c r="J237"/>
  <c r="BK232"/>
  <c r="BK208"/>
  <c r="BK193"/>
  <c r="J189"/>
  <c r="BK186"/>
  <c r="J169"/>
  <c r="J140"/>
  <c r="J132"/>
  <c r="BK126"/>
  <c r="J118"/>
  <c r="BK107"/>
  <c r="BK100"/>
  <c r="J228"/>
  <c r="J201"/>
  <c r="J195"/>
  <c r="BK185"/>
  <c r="J179"/>
  <c r="BK175"/>
  <c r="J158"/>
  <c r="J150"/>
  <c r="BK144"/>
  <c r="J114"/>
  <c r="J103"/>
  <c r="BK241"/>
  <c r="BK238"/>
  <c r="J230"/>
  <c r="J226"/>
  <c r="J218"/>
  <c r="BK212"/>
  <c r="BK197"/>
  <c r="BK189"/>
  <c r="J154"/>
  <c r="J146"/>
  <c r="J131"/>
  <c r="J121"/>
  <c r="J107"/>
  <c i="4" r="BK534"/>
  <c r="J528"/>
  <c r="J519"/>
  <c r="J503"/>
  <c r="BK496"/>
  <c r="BK487"/>
  <c r="J478"/>
  <c r="J474"/>
  <c r="BK462"/>
  <c r="BK437"/>
  <c r="J429"/>
  <c r="J413"/>
  <c r="J402"/>
  <c r="BK397"/>
  <c r="BK384"/>
  <c r="BK379"/>
  <c r="BK374"/>
  <c r="J359"/>
  <c r="J354"/>
  <c r="BK349"/>
  <c r="BK339"/>
  <c r="BK328"/>
  <c r="BK316"/>
  <c r="J306"/>
  <c r="BK301"/>
  <c r="J268"/>
  <c r="J263"/>
  <c r="J257"/>
  <c r="J236"/>
  <c r="BK228"/>
  <c r="BK224"/>
  <c r="BK210"/>
  <c r="J193"/>
  <c r="BK181"/>
  <c r="J168"/>
  <c r="J127"/>
  <c r="BK108"/>
  <c r="BK528"/>
  <c r="BK519"/>
  <c r="J505"/>
  <c r="J492"/>
  <c r="J482"/>
  <c r="BK478"/>
  <c r="J464"/>
  <c r="BK455"/>
  <c r="J448"/>
  <c r="J441"/>
  <c r="BK431"/>
  <c r="J427"/>
  <c r="BK419"/>
  <c r="BK411"/>
  <c r="BK407"/>
  <c r="J397"/>
  <c r="J392"/>
  <c r="J387"/>
  <c r="J379"/>
  <c r="BK372"/>
  <c r="BK362"/>
  <c r="BK352"/>
  <c r="J333"/>
  <c r="J296"/>
  <c r="J287"/>
  <c r="BK268"/>
  <c r="BK263"/>
  <c r="J249"/>
  <c r="BK241"/>
  <c r="J221"/>
  <c r="BK218"/>
  <c r="J205"/>
  <c r="J201"/>
  <c r="BK172"/>
  <c r="J163"/>
  <c r="J146"/>
  <c r="BK138"/>
  <c r="BK127"/>
  <c r="J115"/>
  <c r="J106"/>
  <c r="J534"/>
  <c r="BK526"/>
  <c r="BK517"/>
  <c r="J513"/>
  <c r="BK505"/>
  <c r="BK498"/>
  <c r="BK492"/>
  <c r="BK474"/>
  <c r="J459"/>
  <c r="BK448"/>
  <c r="BK441"/>
  <c r="BK439"/>
  <c r="J434"/>
  <c r="BK421"/>
  <c r="J419"/>
  <c r="BK416"/>
  <c r="BK413"/>
  <c r="J411"/>
  <c r="BK409"/>
  <c r="BK402"/>
  <c r="J389"/>
  <c r="BK387"/>
  <c r="BK377"/>
  <c r="J369"/>
  <c r="BK367"/>
  <c r="J364"/>
  <c r="J362"/>
  <c r="J339"/>
  <c r="BK337"/>
  <c r="BK333"/>
  <c r="BK331"/>
  <c r="J328"/>
  <c r="BK326"/>
  <c r="J323"/>
  <c r="J319"/>
  <c r="J316"/>
  <c r="J314"/>
  <c r="J311"/>
  <c r="BK306"/>
  <c r="BK296"/>
  <c r="BK293"/>
  <c r="BK290"/>
  <c r="BK287"/>
  <c r="BK284"/>
  <c r="J282"/>
  <c r="J279"/>
  <c r="J274"/>
  <c r="BK257"/>
  <c r="J228"/>
  <c r="J224"/>
  <c r="J218"/>
  <c r="J212"/>
  <c r="BK207"/>
  <c r="BK205"/>
  <c r="BK203"/>
  <c r="BK193"/>
  <c r="BK189"/>
  <c r="BK187"/>
  <c r="BK184"/>
  <c r="J181"/>
  <c r="J178"/>
  <c r="J174"/>
  <c r="BK165"/>
  <c r="BK160"/>
  <c r="J156"/>
  <c r="BK153"/>
  <c r="J140"/>
  <c r="BK115"/>
  <c r="BK103"/>
  <c r="J517"/>
  <c r="BK513"/>
  <c r="J509"/>
  <c r="BK507"/>
  <c r="BK500"/>
  <c r="J496"/>
  <c r="BK489"/>
  <c r="BK484"/>
  <c r="BK482"/>
  <c r="BK480"/>
  <c r="BK476"/>
  <c r="J467"/>
  <c r="BK464"/>
  <c r="J462"/>
  <c r="BK459"/>
  <c r="J457"/>
  <c r="BK453"/>
  <c r="BK451"/>
  <c r="J446"/>
  <c r="J437"/>
  <c r="J431"/>
  <c r="J424"/>
  <c r="J421"/>
  <c r="J407"/>
  <c r="BK399"/>
  <c r="BK394"/>
  <c r="BK381"/>
  <c r="J372"/>
  <c r="BK369"/>
  <c r="J357"/>
  <c r="BK354"/>
  <c r="J349"/>
  <c r="J331"/>
  <c r="BK323"/>
  <c r="BK319"/>
  <c r="BK314"/>
  <c r="BK311"/>
  <c r="BK308"/>
  <c r="BK304"/>
  <c r="J301"/>
  <c r="J298"/>
  <c r="J290"/>
  <c r="J284"/>
  <c r="BK282"/>
  <c r="BK279"/>
  <c r="BK274"/>
  <c r="BK260"/>
  <c r="J251"/>
  <c r="BK246"/>
  <c r="J238"/>
  <c r="BK236"/>
  <c r="BK231"/>
  <c r="BK215"/>
  <c r="BK212"/>
  <c r="J207"/>
  <c r="BK201"/>
  <c r="BK197"/>
  <c r="J189"/>
  <c r="J184"/>
  <c r="BK178"/>
  <c r="BK168"/>
  <c r="BK163"/>
  <c r="J160"/>
  <c r="BK156"/>
  <c r="BK146"/>
  <c r="BK130"/>
  <c r="BK106"/>
  <c i="5" r="F37"/>
  <c r="BK106"/>
  <c r="J105"/>
  <c r="J104"/>
  <c r="J102"/>
  <c r="J101"/>
  <c r="BK100"/>
  <c r="BK99"/>
  <c r="J98"/>
  <c r="BK93"/>
  <c r="BK91"/>
  <c r="J88"/>
  <c r="BK104"/>
  <c r="BK102"/>
  <c r="BK101"/>
  <c r="J99"/>
  <c r="BK97"/>
  <c r="J95"/>
  <c r="BK94"/>
  <c r="J92"/>
  <c r="J106"/>
  <c r="BK105"/>
  <c r="J100"/>
  <c r="BK98"/>
  <c r="J97"/>
  <c r="BK95"/>
  <c r="J94"/>
  <c r="J93"/>
  <c r="BK92"/>
  <c r="J91"/>
  <c r="BK88"/>
  <c i="6" r="BK300"/>
  <c r="J299"/>
  <c r="BK297"/>
  <c r="J296"/>
  <c r="BK293"/>
  <c r="J286"/>
  <c r="J285"/>
  <c r="BK283"/>
  <c r="J282"/>
  <c r="J281"/>
  <c r="BK279"/>
  <c r="J277"/>
  <c r="J276"/>
  <c r="J275"/>
  <c r="BK274"/>
  <c r="J273"/>
  <c r="J270"/>
  <c r="J267"/>
  <c r="BK262"/>
  <c r="BK261"/>
  <c r="BK260"/>
  <c r="BK256"/>
  <c r="BK249"/>
  <c r="J248"/>
  <c r="BK247"/>
  <c r="J246"/>
  <c r="J245"/>
  <c r="J244"/>
  <c r="J239"/>
  <c r="J238"/>
  <c r="BK228"/>
  <c r="J227"/>
  <c r="J226"/>
  <c r="J225"/>
  <c r="J224"/>
  <c r="J220"/>
  <c r="J214"/>
  <c r="BK211"/>
  <c r="J210"/>
  <c r="BK208"/>
  <c r="BK206"/>
  <c r="J205"/>
  <c r="J203"/>
  <c r="J202"/>
  <c r="BK201"/>
  <c r="J200"/>
  <c r="BK198"/>
  <c r="J197"/>
  <c r="J194"/>
  <c r="BK193"/>
  <c r="BK190"/>
  <c r="BK186"/>
  <c r="J185"/>
  <c r="BK184"/>
  <c r="J181"/>
  <c r="J179"/>
  <c r="BK177"/>
  <c r="BK173"/>
  <c r="BK170"/>
  <c r="J169"/>
  <c r="J168"/>
  <c r="BK167"/>
  <c r="BK166"/>
  <c r="J165"/>
  <c r="J164"/>
  <c r="BK154"/>
  <c r="BK153"/>
  <c r="J152"/>
  <c r="BK149"/>
  <c r="BK147"/>
  <c r="J145"/>
  <c r="BK144"/>
  <c r="BK142"/>
  <c r="BK141"/>
  <c r="J140"/>
  <c r="J137"/>
  <c r="BK136"/>
  <c r="BK135"/>
  <c r="J133"/>
  <c r="BK132"/>
  <c r="J131"/>
  <c r="J130"/>
  <c r="J129"/>
  <c r="J128"/>
  <c r="BK127"/>
  <c r="BK126"/>
  <c r="BK125"/>
  <c r="BK124"/>
  <c r="BK123"/>
  <c r="BK121"/>
  <c r="J120"/>
  <c r="BK119"/>
  <c r="BK118"/>
  <c r="BK117"/>
  <c r="BK116"/>
  <c r="BK114"/>
  <c r="J109"/>
  <c r="BK106"/>
  <c r="J105"/>
  <c r="BK296"/>
  <c r="J295"/>
  <c r="BK294"/>
  <c r="J291"/>
  <c r="BK288"/>
  <c r="BK286"/>
  <c r="BK285"/>
  <c r="J284"/>
  <c r="J283"/>
  <c r="BK281"/>
  <c r="J278"/>
  <c r="BK275"/>
  <c r="BK272"/>
  <c r="J271"/>
  <c r="BK270"/>
  <c r="BK265"/>
  <c r="J260"/>
  <c r="BK259"/>
  <c r="J257"/>
  <c r="J255"/>
  <c r="BK253"/>
  <c r="BK252"/>
  <c r="J251"/>
  <c r="J249"/>
  <c r="BK246"/>
  <c r="BK241"/>
  <c r="BK236"/>
  <c r="BK234"/>
  <c r="BK229"/>
  <c r="J228"/>
  <c r="BK227"/>
  <c r="BK226"/>
  <c r="BK225"/>
  <c r="BK224"/>
  <c r="J223"/>
  <c r="BK221"/>
  <c r="J216"/>
  <c r="BK213"/>
  <c r="J212"/>
  <c r="J211"/>
  <c r="J208"/>
  <c r="J207"/>
  <c r="BK203"/>
  <c r="BK202"/>
  <c r="J201"/>
  <c r="J199"/>
  <c r="BK196"/>
  <c r="J193"/>
  <c r="BK192"/>
  <c r="J190"/>
  <c r="BK189"/>
  <c r="J188"/>
  <c r="BK187"/>
  <c r="J186"/>
  <c r="BK185"/>
  <c r="J183"/>
  <c r="BK182"/>
  <c r="J178"/>
  <c r="BK174"/>
  <c r="J173"/>
  <c r="BK172"/>
  <c r="J171"/>
  <c r="BK168"/>
  <c r="J167"/>
  <c r="J162"/>
  <c r="BK161"/>
  <c r="BK160"/>
  <c r="J157"/>
  <c r="BK156"/>
  <c r="J155"/>
  <c r="BK152"/>
  <c r="BK151"/>
  <c r="J150"/>
  <c r="J148"/>
  <c r="J146"/>
  <c r="BK139"/>
  <c r="BK137"/>
  <c r="BK131"/>
  <c r="BK130"/>
  <c r="J125"/>
  <c r="J124"/>
  <c r="J122"/>
  <c r="J121"/>
  <c r="BK120"/>
  <c r="BK109"/>
  <c r="J108"/>
  <c r="J107"/>
  <c r="J106"/>
  <c r="BK295"/>
  <c r="BK289"/>
  <c r="J279"/>
  <c r="BK273"/>
  <c r="J272"/>
  <c r="BK271"/>
  <c r="BK268"/>
  <c r="BK264"/>
  <c r="J262"/>
  <c r="J261"/>
  <c r="J254"/>
  <c r="J252"/>
  <c r="BK251"/>
  <c r="BK243"/>
  <c r="BK240"/>
  <c r="BK239"/>
  <c r="BK238"/>
  <c r="J236"/>
  <c r="J231"/>
  <c r="BK223"/>
  <c r="J219"/>
  <c r="J218"/>
  <c r="J217"/>
  <c r="BK215"/>
  <c r="BK210"/>
  <c r="BK207"/>
  <c r="J204"/>
  <c r="BK200"/>
  <c r="BK199"/>
  <c r="J195"/>
  <c r="BK188"/>
  <c r="J187"/>
  <c r="BK183"/>
  <c r="BK181"/>
  <c r="J180"/>
  <c r="BK176"/>
  <c r="J174"/>
  <c r="J172"/>
  <c r="J170"/>
  <c r="J166"/>
  <c r="BK165"/>
  <c r="BK164"/>
  <c r="J163"/>
  <c r="BK162"/>
  <c r="J161"/>
  <c r="J159"/>
  <c r="BK157"/>
  <c r="BK155"/>
  <c r="J154"/>
  <c r="J151"/>
  <c r="J144"/>
  <c r="BK143"/>
  <c r="J142"/>
  <c r="J141"/>
  <c r="BK138"/>
  <c r="J136"/>
  <c r="BK134"/>
  <c r="BK129"/>
  <c r="BK128"/>
  <c r="BK115"/>
  <c r="J114"/>
  <c r="J111"/>
  <c r="BK110"/>
  <c r="BK108"/>
  <c r="J300"/>
  <c r="BK299"/>
  <c r="J297"/>
  <c r="J294"/>
  <c r="J293"/>
  <c r="BK291"/>
  <c r="J289"/>
  <c r="J288"/>
  <c r="BK284"/>
  <c r="BK282"/>
  <c r="BK278"/>
  <c r="BK277"/>
  <c r="BK276"/>
  <c r="J274"/>
  <c r="J268"/>
  <c r="BK267"/>
  <c r="J265"/>
  <c r="J264"/>
  <c r="J259"/>
  <c r="BK257"/>
  <c r="J256"/>
  <c r="BK255"/>
  <c r="BK254"/>
  <c r="J253"/>
  <c r="BK248"/>
  <c r="J247"/>
  <c r="BK245"/>
  <c r="BK244"/>
  <c r="J243"/>
  <c r="J241"/>
  <c r="J240"/>
  <c r="J234"/>
  <c r="BK231"/>
  <c r="J229"/>
  <c r="J221"/>
  <c r="BK220"/>
  <c r="BK219"/>
  <c r="BK218"/>
  <c r="BK217"/>
  <c r="BK216"/>
  <c r="J215"/>
  <c r="BK214"/>
  <c r="J213"/>
  <c r="BK212"/>
  <c r="J206"/>
  <c r="BK205"/>
  <c r="BK204"/>
  <c r="J198"/>
  <c r="BK197"/>
  <c r="J196"/>
  <c r="BK195"/>
  <c r="BK194"/>
  <c r="J192"/>
  <c r="J189"/>
  <c r="J184"/>
  <c r="J182"/>
  <c r="BK180"/>
  <c r="BK179"/>
  <c r="BK178"/>
  <c r="J177"/>
  <c r="J176"/>
  <c r="BK171"/>
  <c r="BK169"/>
  <c r="BK163"/>
  <c r="J160"/>
  <c r="BK159"/>
  <c r="J156"/>
  <c r="J153"/>
  <c r="BK150"/>
  <c r="J149"/>
  <c r="BK148"/>
  <c r="J147"/>
  <c r="BK146"/>
  <c r="BK145"/>
  <c r="J143"/>
  <c r="BK140"/>
  <c r="J139"/>
  <c r="J138"/>
  <c r="J135"/>
  <c r="J134"/>
  <c r="BK133"/>
  <c r="J132"/>
  <c r="J127"/>
  <c r="J126"/>
  <c r="J123"/>
  <c r="BK122"/>
  <c r="J119"/>
  <c r="J118"/>
  <c r="J117"/>
  <c r="J116"/>
  <c r="J115"/>
  <c r="BK111"/>
  <c r="J110"/>
  <c r="BK107"/>
  <c r="BK105"/>
  <c i="7" r="J332"/>
  <c r="J330"/>
  <c r="J328"/>
  <c r="BK326"/>
  <c r="BK324"/>
  <c r="J322"/>
  <c r="J319"/>
  <c r="J318"/>
  <c r="J315"/>
  <c r="BK313"/>
  <c r="J311"/>
  <c r="J310"/>
  <c r="J309"/>
  <c r="J307"/>
  <c r="BK303"/>
  <c r="BK295"/>
  <c r="BK293"/>
  <c r="J292"/>
  <c r="BK288"/>
  <c r="BK284"/>
  <c r="J282"/>
  <c r="BK281"/>
  <c r="J280"/>
  <c r="J278"/>
  <c r="BK274"/>
  <c r="BK271"/>
  <c r="BK270"/>
  <c r="J269"/>
  <c r="BK268"/>
  <c r="J267"/>
  <c r="BK265"/>
  <c r="BK264"/>
  <c r="J263"/>
  <c r="BK255"/>
  <c r="J253"/>
  <c r="BK252"/>
  <c r="BK249"/>
  <c r="BK248"/>
  <c r="BK244"/>
  <c r="BK241"/>
  <c r="J240"/>
  <c r="BK238"/>
  <c r="J237"/>
  <c r="J236"/>
  <c r="BK233"/>
  <c r="J230"/>
  <c r="J228"/>
  <c r="BK227"/>
  <c r="J226"/>
  <c r="BK225"/>
  <c r="BK222"/>
  <c r="J221"/>
  <c r="BK220"/>
  <c r="BK219"/>
  <c r="J218"/>
  <c r="BK217"/>
  <c r="J214"/>
  <c r="J213"/>
  <c r="BK212"/>
  <c r="BK210"/>
  <c r="J209"/>
  <c r="J208"/>
  <c r="J207"/>
  <c r="J205"/>
  <c r="J204"/>
  <c r="BK202"/>
  <c r="BK199"/>
  <c r="J197"/>
  <c r="BK195"/>
  <c r="BK193"/>
  <c r="J192"/>
  <c r="J191"/>
  <c r="J190"/>
  <c r="BK189"/>
  <c r="J187"/>
  <c r="J186"/>
  <c r="BK182"/>
  <c r="BK180"/>
  <c r="BK179"/>
  <c r="BK175"/>
  <c r="J174"/>
  <c r="J173"/>
  <c r="BK171"/>
  <c r="J168"/>
  <c r="J167"/>
  <c r="J159"/>
  <c r="J158"/>
  <c r="J153"/>
  <c r="J151"/>
  <c r="BK149"/>
  <c r="J148"/>
  <c r="J146"/>
  <c r="J145"/>
  <c r="J138"/>
  <c r="J134"/>
  <c r="BK127"/>
  <c r="J125"/>
  <c r="J119"/>
  <c r="J117"/>
  <c r="J115"/>
  <c r="BK320"/>
  <c r="BK319"/>
  <c r="BK317"/>
  <c r="BK315"/>
  <c r="J314"/>
  <c r="J312"/>
  <c r="BK311"/>
  <c r="BK309"/>
  <c r="J308"/>
  <c r="BK307"/>
  <c r="BK301"/>
  <c r="BK299"/>
  <c r="BK297"/>
  <c r="J293"/>
  <c r="BK291"/>
  <c r="BK289"/>
  <c r="BK286"/>
  <c r="BK285"/>
  <c r="J284"/>
  <c r="BK280"/>
  <c r="J279"/>
  <c r="BK277"/>
  <c r="BK276"/>
  <c r="BK273"/>
  <c r="J272"/>
  <c r="J271"/>
  <c r="BK269"/>
  <c r="J268"/>
  <c r="BK267"/>
  <c r="BK266"/>
  <c r="J265"/>
  <c r="J264"/>
  <c r="BK259"/>
  <c r="BK257"/>
  <c r="J255"/>
  <c r="BK253"/>
  <c r="J251"/>
  <c r="BK250"/>
  <c r="J248"/>
  <c r="J246"/>
  <c r="BK245"/>
  <c r="J244"/>
  <c r="J242"/>
  <c r="J239"/>
  <c r="J238"/>
  <c r="BK237"/>
  <c r="BK235"/>
  <c r="J234"/>
  <c r="J233"/>
  <c r="BK230"/>
  <c r="BK228"/>
  <c r="J227"/>
  <c r="J225"/>
  <c r="J224"/>
  <c r="J220"/>
  <c r="J219"/>
  <c r="J217"/>
  <c r="J216"/>
  <c r="BK215"/>
  <c r="J212"/>
  <c r="J211"/>
  <c r="J210"/>
  <c r="BK207"/>
  <c r="BK205"/>
  <c r="BK203"/>
  <c r="J202"/>
  <c r="J201"/>
  <c r="J200"/>
  <c r="J199"/>
  <c r="BK198"/>
  <c r="BK196"/>
  <c r="J194"/>
  <c r="J193"/>
  <c r="BK192"/>
  <c r="BK190"/>
  <c r="BK188"/>
  <c r="J183"/>
  <c r="J182"/>
  <c r="J181"/>
  <c r="J177"/>
  <c r="J176"/>
  <c r="J175"/>
  <c r="BK174"/>
  <c r="BK172"/>
  <c r="J170"/>
  <c r="BK169"/>
  <c r="J169"/>
  <c r="BK167"/>
  <c r="J166"/>
  <c r="J165"/>
  <c r="J164"/>
  <c r="BK163"/>
  <c r="J162"/>
  <c r="J161"/>
  <c r="J160"/>
  <c r="J155"/>
  <c r="BK148"/>
  <c r="J147"/>
  <c r="BK145"/>
  <c r="BK144"/>
  <c r="BK143"/>
  <c r="BK142"/>
  <c r="BK138"/>
  <c r="J136"/>
  <c r="BK132"/>
  <c r="BK125"/>
  <c r="BK117"/>
  <c r="BK111"/>
  <c r="BK160"/>
  <c r="BK157"/>
  <c r="BK155"/>
  <c r="BK154"/>
  <c r="BK152"/>
  <c r="BK151"/>
  <c r="BK150"/>
  <c r="J149"/>
  <c r="BK147"/>
  <c r="BK146"/>
  <c r="J144"/>
  <c r="J143"/>
  <c r="J142"/>
  <c r="BK136"/>
  <c r="BK134"/>
  <c r="J132"/>
  <c r="J130"/>
  <c r="J123"/>
  <c r="J121"/>
  <c r="BK115"/>
  <c r="J113"/>
  <c r="BK332"/>
  <c r="BK330"/>
  <c r="BK328"/>
  <c r="J326"/>
  <c r="J324"/>
  <c r="BK322"/>
  <c r="J320"/>
  <c r="BK318"/>
  <c r="J317"/>
  <c r="BK314"/>
  <c r="J313"/>
  <c r="BK312"/>
  <c r="BK310"/>
  <c r="BK308"/>
  <c r="J303"/>
  <c r="J301"/>
  <c r="J299"/>
  <c r="J297"/>
  <c r="J295"/>
  <c r="BK292"/>
  <c r="J291"/>
  <c r="J289"/>
  <c r="J288"/>
  <c r="J286"/>
  <c r="J285"/>
  <c r="BK282"/>
  <c r="J281"/>
  <c r="BK279"/>
  <c r="BK278"/>
  <c r="J277"/>
  <c r="J276"/>
  <c r="J274"/>
  <c r="J273"/>
  <c r="BK272"/>
  <c r="J270"/>
  <c r="J266"/>
  <c r="BK263"/>
  <c r="J259"/>
  <c r="J257"/>
  <c r="J252"/>
  <c r="BK251"/>
  <c r="J250"/>
  <c r="J249"/>
  <c r="BK246"/>
  <c r="J245"/>
  <c r="BK242"/>
  <c r="J241"/>
  <c r="BK240"/>
  <c r="BK239"/>
  <c r="BK236"/>
  <c r="J235"/>
  <c r="BK234"/>
  <c r="BK226"/>
  <c r="BK224"/>
  <c r="J222"/>
  <c r="BK221"/>
  <c r="BK218"/>
  <c r="BK216"/>
  <c r="J215"/>
  <c r="BK214"/>
  <c r="BK213"/>
  <c r="BK211"/>
  <c r="BK209"/>
  <c r="BK208"/>
  <c r="BK204"/>
  <c r="J203"/>
  <c r="BK201"/>
  <c r="BK200"/>
  <c r="J198"/>
  <c r="BK197"/>
  <c r="J196"/>
  <c r="J195"/>
  <c r="BK194"/>
  <c r="BK191"/>
  <c r="J189"/>
  <c r="J188"/>
  <c r="BK187"/>
  <c r="BK186"/>
  <c r="BK183"/>
  <c r="BK181"/>
  <c r="J180"/>
  <c r="J179"/>
  <c r="BK177"/>
  <c r="BK176"/>
  <c r="BK173"/>
  <c r="J172"/>
  <c r="J171"/>
  <c r="BK170"/>
  <c r="BK168"/>
  <c r="BK166"/>
  <c r="BK165"/>
  <c r="BK164"/>
  <c r="J163"/>
  <c r="BK162"/>
  <c r="BK161"/>
  <c r="BK159"/>
  <c r="BK158"/>
  <c r="J157"/>
  <c r="J154"/>
  <c r="BK153"/>
  <c r="J152"/>
  <c r="J150"/>
  <c r="BK130"/>
  <c r="J127"/>
  <c r="BK123"/>
  <c r="BK121"/>
  <c r="BK119"/>
  <c r="BK113"/>
  <c r="J111"/>
  <c i="2" r="J90"/>
  <c r="J86"/>
  <c r="J84"/>
  <c r="BK90"/>
  <c r="BK86"/>
  <c r="J82"/>
  <c i="3" r="J240"/>
  <c r="J232"/>
  <c r="BK218"/>
  <c r="J212"/>
  <c r="J205"/>
  <c r="J199"/>
  <c r="J186"/>
  <c r="J183"/>
  <c r="BK172"/>
  <c r="J161"/>
  <c r="BK140"/>
  <c r="BK131"/>
  <c r="BK123"/>
  <c r="BK118"/>
  <c r="J238"/>
  <c r="BK234"/>
  <c r="BK230"/>
  <c r="BK221"/>
  <c r="BK195"/>
  <c r="BK191"/>
  <c r="J188"/>
  <c r="J175"/>
  <c r="J166"/>
  <c r="J136"/>
  <c r="J129"/>
  <c r="J123"/>
  <c r="BK110"/>
  <c r="BK103"/>
  <c r="J234"/>
  <c r="BK205"/>
  <c r="J197"/>
  <c r="J193"/>
  <c r="BK183"/>
  <c r="J172"/>
  <c r="BK161"/>
  <c r="BK154"/>
  <c r="BK146"/>
  <c r="BK136"/>
  <c r="J110"/>
  <c r="J100"/>
  <c r="J241"/>
  <c r="BK237"/>
  <c r="BK228"/>
  <c r="J221"/>
  <c r="BK215"/>
  <c r="BK199"/>
  <c r="J191"/>
  <c r="BK166"/>
  <c r="BK150"/>
  <c r="J144"/>
  <c r="J126"/>
  <c r="BK114"/>
  <c i="4" r="J535"/>
  <c r="J532"/>
  <c r="J521"/>
  <c r="J507"/>
  <c r="J498"/>
  <c r="BK494"/>
  <c r="J484"/>
  <c r="J476"/>
  <c r="J472"/>
  <c r="J455"/>
  <c r="BK444"/>
  <c r="BK434"/>
  <c r="BK427"/>
  <c r="J404"/>
  <c r="J399"/>
  <c r="BK392"/>
  <c r="J381"/>
  <c r="J377"/>
  <c r="BK364"/>
  <c r="BK357"/>
  <c r="J352"/>
  <c r="BK347"/>
  <c r="J337"/>
  <c r="J326"/>
  <c r="J308"/>
  <c r="J304"/>
  <c r="BK276"/>
  <c r="BK266"/>
  <c r="J260"/>
  <c r="BK249"/>
  <c r="J241"/>
  <c r="J231"/>
  <c r="BK221"/>
  <c r="J215"/>
  <c r="J197"/>
  <c r="J187"/>
  <c r="J172"/>
  <c r="J138"/>
  <c r="BK120"/>
  <c r="BK535"/>
  <c r="J526"/>
  <c r="BK515"/>
  <c r="J500"/>
  <c r="J489"/>
  <c r="J480"/>
  <c r="BK467"/>
  <c r="BK457"/>
  <c r="J453"/>
  <c r="J444"/>
  <c r="J439"/>
  <c r="BK429"/>
  <c r="BK424"/>
  <c r="J416"/>
  <c r="J409"/>
  <c r="BK404"/>
  <c r="J394"/>
  <c r="BK389"/>
  <c r="J384"/>
  <c r="J374"/>
  <c r="J367"/>
  <c r="BK359"/>
  <c r="J347"/>
  <c r="BK298"/>
  <c r="J293"/>
  <c r="J276"/>
  <c r="J266"/>
  <c r="BK251"/>
  <c r="J246"/>
  <c r="BK238"/>
  <c r="J210"/>
  <c r="J203"/>
  <c r="BK174"/>
  <c r="J165"/>
  <c r="J153"/>
  <c r="BK140"/>
  <c r="J130"/>
  <c r="J120"/>
  <c r="J108"/>
  <c r="J103"/>
  <c r="BK532"/>
  <c r="BK521"/>
  <c r="J515"/>
  <c r="BK509"/>
  <c r="BK503"/>
  <c r="J494"/>
  <c r="J487"/>
  <c r="BK472"/>
  <c r="J451"/>
  <c r="BK446"/>
  <c i="2" l="1" r="P81"/>
  <c r="P80"/>
  <c i="1" r="AU55"/>
  <c i="2" r="R81"/>
  <c r="R80"/>
  <c i="3" r="P99"/>
  <c r="T99"/>
  <c r="P117"/>
  <c r="T117"/>
  <c r="P128"/>
  <c r="R128"/>
  <c r="BK143"/>
  <c r="J143"/>
  <c r="J66"/>
  <c r="R143"/>
  <c r="BK149"/>
  <c r="J149"/>
  <c r="J67"/>
  <c r="R149"/>
  <c r="BK157"/>
  <c r="J157"/>
  <c r="J68"/>
  <c r="R157"/>
  <c r="BK182"/>
  <c r="J182"/>
  <c r="J70"/>
  <c r="R182"/>
  <c r="P204"/>
  <c r="T204"/>
  <c r="P211"/>
  <c r="T211"/>
  <c r="P217"/>
  <c r="T217"/>
  <c r="P225"/>
  <c r="R225"/>
  <c r="BK236"/>
  <c r="J236"/>
  <c r="J77"/>
  <c r="T236"/>
  <c i="4" r="BK102"/>
  <c r="J102"/>
  <c r="J61"/>
  <c r="R102"/>
  <c r="BK183"/>
  <c r="J183"/>
  <c r="J63"/>
  <c r="T183"/>
  <c r="P220"/>
  <c r="BK278"/>
  <c r="J278"/>
  <c r="J65"/>
  <c r="R278"/>
  <c r="P283"/>
  <c r="BK322"/>
  <c r="J322"/>
  <c r="J69"/>
  <c r="R322"/>
  <c r="R383"/>
  <c r="P415"/>
  <c r="R415"/>
  <c r="T423"/>
  <c r="P433"/>
  <c r="P443"/>
  <c r="P450"/>
  <c r="P461"/>
  <c r="BK491"/>
  <c r="J491"/>
  <c r="J77"/>
  <c r="BK512"/>
  <c r="J512"/>
  <c r="J78"/>
  <c r="BK525"/>
  <c r="J525"/>
  <c r="J79"/>
  <c r="BK531"/>
  <c r="J531"/>
  <c r="J80"/>
  <c i="5" r="BK90"/>
  <c r="J90"/>
  <c r="J63"/>
  <c r="P96"/>
  <c r="BK103"/>
  <c r="J103"/>
  <c r="J65"/>
  <c i="6" r="BK104"/>
  <c r="J104"/>
  <c r="J60"/>
  <c r="BK113"/>
  <c r="J113"/>
  <c r="J62"/>
  <c r="P158"/>
  <c r="BK175"/>
  <c r="J175"/>
  <c r="J64"/>
  <c r="BK191"/>
  <c r="J191"/>
  <c r="J65"/>
  <c r="BK209"/>
  <c r="J209"/>
  <c r="J66"/>
  <c r="P222"/>
  <c r="T237"/>
  <c r="T232"/>
  <c r="T242"/>
  <c r="T250"/>
  <c r="R258"/>
  <c r="R263"/>
  <c r="P266"/>
  <c r="T266"/>
  <c r="R269"/>
  <c r="P280"/>
  <c r="BK287"/>
  <c r="J287"/>
  <c r="J80"/>
  <c r="R287"/>
  <c r="BK292"/>
  <c r="J292"/>
  <c r="J82"/>
  <c r="T292"/>
  <c r="R298"/>
  <c i="7" r="BK110"/>
  <c r="BK129"/>
  <c r="J129"/>
  <c r="J61"/>
  <c r="BK141"/>
  <c r="BK156"/>
  <c r="J156"/>
  <c r="J64"/>
  <c r="P185"/>
  <c r="R206"/>
  <c r="R223"/>
  <c r="T232"/>
  <c r="T243"/>
  <c r="T247"/>
  <c r="T262"/>
  <c r="R275"/>
  <c r="T283"/>
  <c r="R287"/>
  <c r="P290"/>
  <c r="T298"/>
  <c r="T306"/>
  <c r="BK323"/>
  <c r="J323"/>
  <c r="J89"/>
  <c i="4" r="T102"/>
  <c r="P173"/>
  <c r="R173"/>
  <c r="T173"/>
  <c r="BK220"/>
  <c r="J220"/>
  <c r="J64"/>
  <c r="R220"/>
  <c r="BK283"/>
  <c r="J283"/>
  <c r="J66"/>
  <c r="R283"/>
  <c r="P322"/>
  <c r="BK383"/>
  <c r="J383"/>
  <c r="J70"/>
  <c r="P383"/>
  <c r="BK415"/>
  <c r="J415"/>
  <c r="J71"/>
  <c r="T415"/>
  <c r="R423"/>
  <c r="BK433"/>
  <c r="J433"/>
  <c r="J73"/>
  <c r="BK443"/>
  <c r="J443"/>
  <c r="J74"/>
  <c r="BK450"/>
  <c r="J450"/>
  <c r="J75"/>
  <c r="BK461"/>
  <c r="J461"/>
  <c r="J76"/>
  <c r="T491"/>
  <c r="T512"/>
  <c r="T525"/>
  <c r="T531"/>
  <c i="5" r="T90"/>
  <c r="R96"/>
  <c r="T103"/>
  <c i="6" r="T104"/>
  <c r="R113"/>
  <c r="T158"/>
  <c r="T175"/>
  <c r="T191"/>
  <c r="P209"/>
  <c r="BK222"/>
  <c r="J222"/>
  <c r="J67"/>
  <c r="P237"/>
  <c r="P232"/>
  <c r="P242"/>
  <c r="BK250"/>
  <c r="J250"/>
  <c r="J74"/>
  <c r="BK258"/>
  <c r="J258"/>
  <c r="J75"/>
  <c r="T258"/>
  <c r="T263"/>
  <c r="BK269"/>
  <c r="J269"/>
  <c r="J78"/>
  <c r="T269"/>
  <c r="T280"/>
  <c r="T287"/>
  <c r="R292"/>
  <c r="P298"/>
  <c i="7" r="R110"/>
  <c r="P129"/>
  <c r="R141"/>
  <c r="T156"/>
  <c r="T185"/>
  <c r="T206"/>
  <c r="T223"/>
  <c r="BK232"/>
  <c r="J232"/>
  <c r="J70"/>
  <c r="BK243"/>
  <c r="J243"/>
  <c r="J71"/>
  <c r="BK247"/>
  <c r="J247"/>
  <c r="J72"/>
  <c r="BK262"/>
  <c r="J262"/>
  <c r="J77"/>
  <c r="BK275"/>
  <c r="J275"/>
  <c r="J78"/>
  <c r="BK283"/>
  <c r="J283"/>
  <c r="J79"/>
  <c r="P283"/>
  <c r="BK290"/>
  <c r="J290"/>
  <c r="J81"/>
  <c r="BK298"/>
  <c r="J298"/>
  <c r="J84"/>
  <c r="R306"/>
  <c r="T316"/>
  <c r="P323"/>
  <c i="2" r="BK81"/>
  <c r="J81"/>
  <c r="J60"/>
  <c r="T81"/>
  <c r="T80"/>
  <c i="3" r="BK99"/>
  <c r="J99"/>
  <c r="J61"/>
  <c r="R99"/>
  <c r="BK117"/>
  <c r="J117"/>
  <c r="J63"/>
  <c r="R117"/>
  <c r="BK128"/>
  <c r="J128"/>
  <c r="J64"/>
  <c r="T128"/>
  <c r="P143"/>
  <c r="T143"/>
  <c r="P149"/>
  <c r="T149"/>
  <c r="P157"/>
  <c r="T157"/>
  <c r="P182"/>
  <c r="T182"/>
  <c r="BK204"/>
  <c r="J204"/>
  <c r="J73"/>
  <c r="R204"/>
  <c r="BK211"/>
  <c r="J211"/>
  <c r="J74"/>
  <c r="R211"/>
  <c r="BK217"/>
  <c r="J217"/>
  <c r="J75"/>
  <c r="R217"/>
  <c r="BK225"/>
  <c r="J225"/>
  <c r="J76"/>
  <c r="T225"/>
  <c r="P236"/>
  <c r="R236"/>
  <c i="4" r="P102"/>
  <c r="BK173"/>
  <c r="J173"/>
  <c r="J62"/>
  <c r="P183"/>
  <c r="R183"/>
  <c r="T220"/>
  <c r="P278"/>
  <c r="T278"/>
  <c r="T283"/>
  <c r="T322"/>
  <c r="T383"/>
  <c r="BK423"/>
  <c r="J423"/>
  <c r="J72"/>
  <c r="P423"/>
  <c r="R433"/>
  <c r="R443"/>
  <c r="T450"/>
  <c r="T461"/>
  <c r="R491"/>
  <c r="R512"/>
  <c r="R525"/>
  <c r="R531"/>
  <c i="5" r="R90"/>
  <c r="BK96"/>
  <c r="J96"/>
  <c r="J64"/>
  <c r="P103"/>
  <c i="6" r="P104"/>
  <c r="P113"/>
  <c r="R158"/>
  <c r="P175"/>
  <c r="R191"/>
  <c r="T209"/>
  <c r="T222"/>
  <c r="R237"/>
  <c r="R232"/>
  <c r="R242"/>
  <c r="R250"/>
  <c r="P258"/>
  <c r="BK263"/>
  <c r="J263"/>
  <c r="J76"/>
  <c r="BK266"/>
  <c r="J266"/>
  <c r="J77"/>
  <c r="R266"/>
  <c r="P269"/>
  <c r="BK280"/>
  <c r="J280"/>
  <c r="J79"/>
  <c r="R280"/>
  <c r="P287"/>
  <c r="P292"/>
  <c r="BK298"/>
  <c r="J298"/>
  <c r="J83"/>
  <c r="T298"/>
  <c i="7" r="P110"/>
  <c r="R129"/>
  <c r="P141"/>
  <c r="R156"/>
  <c r="R185"/>
  <c r="P206"/>
  <c r="P223"/>
  <c r="P232"/>
  <c r="P243"/>
  <c r="P247"/>
  <c r="P262"/>
  <c r="P275"/>
  <c r="BK287"/>
  <c r="J287"/>
  <c r="J80"/>
  <c r="T287"/>
  <c r="T290"/>
  <c r="P298"/>
  <c r="BK306"/>
  <c r="BK305"/>
  <c r="J305"/>
  <c r="J85"/>
  <c r="BK316"/>
  <c r="J316"/>
  <c r="J87"/>
  <c r="R316"/>
  <c r="R323"/>
  <c i="4" r="T433"/>
  <c r="T443"/>
  <c r="R450"/>
  <c r="R461"/>
  <c r="P491"/>
  <c r="P512"/>
  <c r="P525"/>
  <c r="P531"/>
  <c i="5" r="P90"/>
  <c r="P89"/>
  <c r="P85"/>
  <c i="1" r="AU58"/>
  <c i="5" r="T96"/>
  <c r="R103"/>
  <c i="6" r="R104"/>
  <c r="T113"/>
  <c r="BK158"/>
  <c r="J158"/>
  <c r="J63"/>
  <c r="R175"/>
  <c r="P191"/>
  <c r="R209"/>
  <c r="R222"/>
  <c r="BK237"/>
  <c r="J237"/>
  <c r="J72"/>
  <c r="BK242"/>
  <c r="J242"/>
  <c r="J73"/>
  <c r="P250"/>
  <c r="P263"/>
  <c i="7" r="T110"/>
  <c r="T129"/>
  <c r="T141"/>
  <c r="T140"/>
  <c r="P156"/>
  <c r="BK185"/>
  <c r="J185"/>
  <c r="J66"/>
  <c r="BK206"/>
  <c r="J206"/>
  <c r="J67"/>
  <c r="BK223"/>
  <c r="J223"/>
  <c r="J68"/>
  <c r="R232"/>
  <c r="R243"/>
  <c r="R247"/>
  <c r="R262"/>
  <c r="R261"/>
  <c r="T275"/>
  <c r="R283"/>
  <c r="P287"/>
  <c r="R290"/>
  <c r="R298"/>
  <c r="P306"/>
  <c r="P305"/>
  <c r="P316"/>
  <c r="T323"/>
  <c i="3" r="BK139"/>
  <c r="J139"/>
  <c r="J65"/>
  <c r="BK178"/>
  <c r="J178"/>
  <c r="J69"/>
  <c r="BK200"/>
  <c r="J200"/>
  <c r="J71"/>
  <c i="5" r="BK87"/>
  <c r="J87"/>
  <c r="J61"/>
  <c i="6" r="BK230"/>
  <c r="J230"/>
  <c r="J68"/>
  <c i="4" r="BK318"/>
  <c r="J318"/>
  <c r="J67"/>
  <c i="6" r="BK233"/>
  <c r="J233"/>
  <c r="J70"/>
  <c r="BK235"/>
  <c r="J235"/>
  <c r="J71"/>
  <c i="7" r="BK254"/>
  <c r="J254"/>
  <c r="J73"/>
  <c r="BK258"/>
  <c r="J258"/>
  <c r="J75"/>
  <c r="BK294"/>
  <c r="J294"/>
  <c r="J82"/>
  <c r="BK296"/>
  <c r="J296"/>
  <c r="J83"/>
  <c i="3" r="BK113"/>
  <c r="J113"/>
  <c r="J62"/>
  <c i="6" r="BK290"/>
  <c r="J290"/>
  <c r="J81"/>
  <c i="7" r="BK256"/>
  <c r="J256"/>
  <c r="J74"/>
  <c r="BK321"/>
  <c r="J321"/>
  <c r="J88"/>
  <c r="BK229"/>
  <c r="J229"/>
  <c r="J69"/>
  <c i="6" r="BK112"/>
  <c r="J112"/>
  <c r="J61"/>
  <c i="7" r="BE115"/>
  <c r="BE132"/>
  <c r="BE134"/>
  <c r="BE138"/>
  <c r="BE144"/>
  <c r="BE146"/>
  <c r="BE147"/>
  <c r="BE148"/>
  <c r="BE150"/>
  <c r="BE157"/>
  <c r="BE163"/>
  <c r="BE167"/>
  <c r="BE175"/>
  <c r="BE176"/>
  <c r="BE180"/>
  <c r="BE182"/>
  <c r="BE186"/>
  <c r="BE190"/>
  <c r="BE193"/>
  <c r="BE196"/>
  <c r="BE200"/>
  <c r="BE203"/>
  <c r="BE205"/>
  <c r="BE207"/>
  <c r="BE210"/>
  <c r="BE212"/>
  <c r="BE213"/>
  <c r="BE217"/>
  <c r="BE220"/>
  <c r="BE222"/>
  <c r="BE225"/>
  <c r="BE228"/>
  <c r="BE233"/>
  <c r="BE235"/>
  <c r="BE238"/>
  <c r="BE245"/>
  <c r="BE248"/>
  <c r="BE249"/>
  <c r="BE255"/>
  <c r="BE267"/>
  <c r="BE269"/>
  <c r="BE271"/>
  <c r="BE281"/>
  <c r="BE291"/>
  <c r="BE293"/>
  <c r="BE297"/>
  <c r="BE303"/>
  <c r="BE307"/>
  <c r="BE309"/>
  <c r="BE311"/>
  <c r="BE313"/>
  <c r="BE315"/>
  <c r="BE318"/>
  <c r="BE319"/>
  <c r="BE320"/>
  <c r="BE326"/>
  <c r="BE328"/>
  <c r="BE330"/>
  <c r="BE332"/>
  <c r="J52"/>
  <c r="J55"/>
  <c r="F106"/>
  <c r="BE117"/>
  <c r="BE125"/>
  <c r="BE145"/>
  <c r="BE162"/>
  <c r="E48"/>
  <c r="BE113"/>
  <c r="BE119"/>
  <c r="BE123"/>
  <c r="BE127"/>
  <c r="BE130"/>
  <c r="BE149"/>
  <c r="BE151"/>
  <c r="BE153"/>
  <c r="BE155"/>
  <c r="BE164"/>
  <c r="BE166"/>
  <c r="BE168"/>
  <c r="BE171"/>
  <c r="BE172"/>
  <c r="BE173"/>
  <c r="BE183"/>
  <c r="BE187"/>
  <c r="BE194"/>
  <c r="BE195"/>
  <c r="BE197"/>
  <c r="BE202"/>
  <c r="BE204"/>
  <c r="BE214"/>
  <c r="BE215"/>
  <c r="BE219"/>
  <c r="BE227"/>
  <c r="BE234"/>
  <c r="BE236"/>
  <c r="BE241"/>
  <c r="BE244"/>
  <c r="BE246"/>
  <c r="BE253"/>
  <c r="BE263"/>
  <c r="BE265"/>
  <c r="BE266"/>
  <c r="BE268"/>
  <c r="BE272"/>
  <c r="BE274"/>
  <c r="BE276"/>
  <c r="BE277"/>
  <c r="BE279"/>
  <c r="BE284"/>
  <c r="BE288"/>
  <c r="BE295"/>
  <c r="BE299"/>
  <c r="BE310"/>
  <c r="BE111"/>
  <c r="BE121"/>
  <c r="BE136"/>
  <c r="BE142"/>
  <c r="BE143"/>
  <c r="BE152"/>
  <c r="BE154"/>
  <c r="BE158"/>
  <c r="BE159"/>
  <c r="BE160"/>
  <c r="BE161"/>
  <c r="BE165"/>
  <c r="BE169"/>
  <c r="BE170"/>
  <c r="BE174"/>
  <c r="BE177"/>
  <c r="BE179"/>
  <c r="BE181"/>
  <c r="BE188"/>
  <c r="BE189"/>
  <c r="BE191"/>
  <c r="BE192"/>
  <c r="BE198"/>
  <c r="BE199"/>
  <c r="BE201"/>
  <c r="BE208"/>
  <c r="BE209"/>
  <c r="BE211"/>
  <c r="BE216"/>
  <c r="BE218"/>
  <c r="BE221"/>
  <c r="BE224"/>
  <c r="BE226"/>
  <c r="BE230"/>
  <c r="BE237"/>
  <c r="BE239"/>
  <c r="BE240"/>
  <c r="BE242"/>
  <c r="BE250"/>
  <c r="BE251"/>
  <c r="BE252"/>
  <c r="BE257"/>
  <c r="BE259"/>
  <c r="BE264"/>
  <c r="BE270"/>
  <c r="BE273"/>
  <c r="BE278"/>
  <c r="BE280"/>
  <c r="BE282"/>
  <c r="BE285"/>
  <c r="BE286"/>
  <c r="BE289"/>
  <c r="BE292"/>
  <c r="BE301"/>
  <c r="BE308"/>
  <c r="BE312"/>
  <c r="BE314"/>
  <c r="BE317"/>
  <c r="BE322"/>
  <c r="BE324"/>
  <c i="6" r="J97"/>
  <c r="F100"/>
  <c r="BE106"/>
  <c r="BE108"/>
  <c r="BE120"/>
  <c r="BE123"/>
  <c r="BE125"/>
  <c r="BE128"/>
  <c r="BE130"/>
  <c r="BE136"/>
  <c r="BE141"/>
  <c r="BE151"/>
  <c r="BE154"/>
  <c r="BE155"/>
  <c r="BE157"/>
  <c r="BE164"/>
  <c r="BE166"/>
  <c r="BE167"/>
  <c r="BE168"/>
  <c r="BE181"/>
  <c r="BE183"/>
  <c r="BE185"/>
  <c r="BE186"/>
  <c r="BE189"/>
  <c r="BE193"/>
  <c r="BE199"/>
  <c r="BE200"/>
  <c r="BE202"/>
  <c r="BE210"/>
  <c r="BE225"/>
  <c r="BE226"/>
  <c r="BE236"/>
  <c r="BE240"/>
  <c r="BE249"/>
  <c r="BE260"/>
  <c r="BE270"/>
  <c r="BE272"/>
  <c r="BE279"/>
  <c r="BE297"/>
  <c r="BE299"/>
  <c r="BE300"/>
  <c r="E48"/>
  <c r="J55"/>
  <c r="BE105"/>
  <c r="BE119"/>
  <c r="BE121"/>
  <c r="BE124"/>
  <c r="BE131"/>
  <c r="BE132"/>
  <c r="BE139"/>
  <c r="BE147"/>
  <c r="BE149"/>
  <c r="BE152"/>
  <c r="BE171"/>
  <c r="BE173"/>
  <c r="BE177"/>
  <c r="BE179"/>
  <c r="BE184"/>
  <c r="BE190"/>
  <c r="BE192"/>
  <c r="BE196"/>
  <c r="BE198"/>
  <c r="BE201"/>
  <c r="BE204"/>
  <c r="BE208"/>
  <c r="BE211"/>
  <c r="BE212"/>
  <c r="BE213"/>
  <c r="BE216"/>
  <c r="BE219"/>
  <c r="BE220"/>
  <c r="BE224"/>
  <c r="BE228"/>
  <c r="BE244"/>
  <c r="BE245"/>
  <c r="BE246"/>
  <c r="BE248"/>
  <c r="BE253"/>
  <c r="BE255"/>
  <c r="BE256"/>
  <c r="BE257"/>
  <c r="BE259"/>
  <c r="BE265"/>
  <c r="BE274"/>
  <c r="BE275"/>
  <c r="BE277"/>
  <c r="BE281"/>
  <c r="BE282"/>
  <c r="BE283"/>
  <c r="BE284"/>
  <c r="BE285"/>
  <c r="BE286"/>
  <c r="BE288"/>
  <c r="BE294"/>
  <c r="BE110"/>
  <c r="BE114"/>
  <c r="BE115"/>
  <c r="BE116"/>
  <c r="BE117"/>
  <c r="BE118"/>
  <c r="BE126"/>
  <c r="BE127"/>
  <c r="BE129"/>
  <c r="BE133"/>
  <c r="BE134"/>
  <c r="BE135"/>
  <c r="BE137"/>
  <c r="BE140"/>
  <c r="BE142"/>
  <c r="BE143"/>
  <c r="BE144"/>
  <c r="BE146"/>
  <c r="BE148"/>
  <c r="BE153"/>
  <c r="BE163"/>
  <c r="BE165"/>
  <c r="BE169"/>
  <c r="BE170"/>
  <c r="BE178"/>
  <c r="BE180"/>
  <c r="BE194"/>
  <c r="BE197"/>
  <c r="BE205"/>
  <c r="BE206"/>
  <c r="BE214"/>
  <c r="BE217"/>
  <c r="BE218"/>
  <c r="BE231"/>
  <c r="BE238"/>
  <c r="BE239"/>
  <c r="BE243"/>
  <c r="BE247"/>
  <c r="BE261"/>
  <c r="BE262"/>
  <c r="BE267"/>
  <c r="BE273"/>
  <c r="BE276"/>
  <c r="BE293"/>
  <c r="BE107"/>
  <c r="BE109"/>
  <c r="BE111"/>
  <c r="BE122"/>
  <c r="BE138"/>
  <c r="BE145"/>
  <c r="BE150"/>
  <c r="BE156"/>
  <c r="BE159"/>
  <c r="BE160"/>
  <c r="BE161"/>
  <c r="BE162"/>
  <c r="BE172"/>
  <c r="BE174"/>
  <c r="BE176"/>
  <c r="BE182"/>
  <c r="BE187"/>
  <c r="BE188"/>
  <c r="BE195"/>
  <c r="BE203"/>
  <c r="BE207"/>
  <c r="BE215"/>
  <c r="BE221"/>
  <c r="BE223"/>
  <c r="BE227"/>
  <c r="BE229"/>
  <c r="BE234"/>
  <c r="BE241"/>
  <c r="BE251"/>
  <c r="BE252"/>
  <c r="BE254"/>
  <c r="BE264"/>
  <c r="BE268"/>
  <c r="BE271"/>
  <c r="BE278"/>
  <c r="BE289"/>
  <c r="BE291"/>
  <c r="BE295"/>
  <c r="BE296"/>
  <c i="5" r="J52"/>
  <c r="F55"/>
  <c r="BE91"/>
  <c r="BE94"/>
  <c r="BE101"/>
  <c r="BE104"/>
  <c r="E48"/>
  <c r="J82"/>
  <c r="BE88"/>
  <c r="BE93"/>
  <c r="BE95"/>
  <c r="BE100"/>
  <c r="BE92"/>
  <c r="BE97"/>
  <c r="BE98"/>
  <c r="BE99"/>
  <c r="BE102"/>
  <c r="BE105"/>
  <c r="BE106"/>
  <c i="1" r="BD58"/>
  <c i="4" r="J52"/>
  <c r="J55"/>
  <c r="F97"/>
  <c r="BE115"/>
  <c r="BE127"/>
  <c r="BE138"/>
  <c r="BE153"/>
  <c r="BE203"/>
  <c r="BE205"/>
  <c r="BE221"/>
  <c r="BE249"/>
  <c r="BE276"/>
  <c r="BE287"/>
  <c r="BE296"/>
  <c r="BE337"/>
  <c r="BE339"/>
  <c r="BE364"/>
  <c r="BE374"/>
  <c r="BE389"/>
  <c r="BE407"/>
  <c r="BE411"/>
  <c r="BE413"/>
  <c r="BE431"/>
  <c r="BE434"/>
  <c r="BE472"/>
  <c r="BE492"/>
  <c r="BE494"/>
  <c r="BE498"/>
  <c r="BE515"/>
  <c r="BE519"/>
  <c r="E90"/>
  <c r="BE106"/>
  <c r="BE108"/>
  <c r="BE120"/>
  <c r="BE130"/>
  <c r="BE140"/>
  <c r="BE156"/>
  <c r="BE163"/>
  <c r="BE168"/>
  <c r="BE197"/>
  <c r="BE246"/>
  <c r="BE260"/>
  <c r="BE266"/>
  <c r="BE298"/>
  <c r="BE311"/>
  <c r="BE347"/>
  <c r="BE349"/>
  <c r="BE354"/>
  <c r="BE357"/>
  <c r="BE359"/>
  <c r="BE362"/>
  <c r="BE372"/>
  <c r="BE381"/>
  <c r="BE384"/>
  <c r="BE392"/>
  <c r="BE394"/>
  <c r="BE397"/>
  <c r="BE399"/>
  <c r="BE402"/>
  <c r="BE424"/>
  <c r="BE427"/>
  <c r="BE429"/>
  <c r="BE437"/>
  <c r="BE451"/>
  <c r="BE462"/>
  <c r="BE467"/>
  <c r="BE476"/>
  <c r="BE528"/>
  <c r="BE535"/>
  <c r="BE146"/>
  <c r="BE160"/>
  <c r="BE165"/>
  <c r="BE178"/>
  <c r="BE181"/>
  <c r="BE184"/>
  <c r="BE187"/>
  <c r="BE189"/>
  <c r="BE193"/>
  <c r="BE207"/>
  <c r="BE210"/>
  <c r="BE212"/>
  <c r="BE224"/>
  <c r="BE228"/>
  <c r="BE231"/>
  <c r="BE236"/>
  <c r="BE251"/>
  <c r="BE257"/>
  <c r="BE268"/>
  <c r="BE301"/>
  <c r="BE304"/>
  <c r="BE306"/>
  <c r="BE308"/>
  <c r="BE314"/>
  <c r="BE316"/>
  <c r="BE319"/>
  <c r="BE326"/>
  <c r="BE328"/>
  <c r="BE333"/>
  <c r="BE352"/>
  <c r="BE367"/>
  <c r="BE377"/>
  <c r="BE379"/>
  <c r="BE421"/>
  <c r="BE446"/>
  <c r="BE459"/>
  <c r="BE474"/>
  <c r="BE478"/>
  <c r="BE484"/>
  <c r="BE496"/>
  <c r="BE500"/>
  <c r="BE505"/>
  <c r="BE507"/>
  <c r="BE509"/>
  <c r="BE517"/>
  <c r="BE521"/>
  <c r="BE526"/>
  <c r="BE103"/>
  <c r="BE172"/>
  <c r="BE174"/>
  <c r="BE201"/>
  <c r="BE215"/>
  <c r="BE218"/>
  <c r="BE238"/>
  <c r="BE241"/>
  <c r="BE263"/>
  <c r="BE274"/>
  <c r="BE279"/>
  <c r="BE282"/>
  <c r="BE284"/>
  <c r="BE290"/>
  <c r="BE293"/>
  <c r="BE323"/>
  <c r="BE331"/>
  <c r="BE369"/>
  <c r="BE387"/>
  <c r="BE404"/>
  <c r="BE409"/>
  <c r="BE416"/>
  <c r="BE419"/>
  <c r="BE439"/>
  <c r="BE441"/>
  <c r="BE444"/>
  <c r="BE448"/>
  <c r="BE453"/>
  <c r="BE455"/>
  <c r="BE457"/>
  <c r="BE464"/>
  <c r="BE480"/>
  <c r="BE482"/>
  <c r="BE487"/>
  <c r="BE489"/>
  <c r="BE503"/>
  <c r="BE513"/>
  <c r="BE532"/>
  <c r="BE534"/>
  <c i="3" r="J55"/>
  <c r="BE107"/>
  <c r="BE121"/>
  <c r="BE129"/>
  <c r="BE132"/>
  <c r="BE136"/>
  <c r="BE161"/>
  <c r="BE172"/>
  <c r="BE183"/>
  <c r="BE186"/>
  <c r="BE193"/>
  <c r="BE205"/>
  <c r="BE241"/>
  <c r="BE118"/>
  <c r="BE123"/>
  <c r="BE131"/>
  <c r="BE169"/>
  <c r="BE188"/>
  <c r="BE208"/>
  <c r="BE215"/>
  <c r="BE221"/>
  <c r="BE228"/>
  <c r="BE232"/>
  <c r="BE237"/>
  <c r="BE240"/>
  <c r="E48"/>
  <c r="J91"/>
  <c r="BE140"/>
  <c r="BE144"/>
  <c r="BE146"/>
  <c r="BE154"/>
  <c r="BE158"/>
  <c r="BE166"/>
  <c r="BE179"/>
  <c r="BE197"/>
  <c r="BE199"/>
  <c r="BE201"/>
  <c r="BE212"/>
  <c r="BE238"/>
  <c r="F55"/>
  <c r="BE100"/>
  <c r="BE103"/>
  <c r="BE110"/>
  <c r="BE114"/>
  <c r="BE126"/>
  <c r="BE150"/>
  <c r="BE175"/>
  <c r="BE185"/>
  <c r="BE189"/>
  <c r="BE191"/>
  <c r="BE195"/>
  <c r="BE218"/>
  <c r="BE226"/>
  <c r="BE230"/>
  <c r="BE234"/>
  <c i="2" r="E48"/>
  <c r="J52"/>
  <c r="F55"/>
  <c r="J55"/>
  <c r="BE90"/>
  <c r="BE82"/>
  <c r="BE84"/>
  <c r="BE86"/>
  <c r="BE88"/>
  <c r="F34"/>
  <c i="1" r="BA55"/>
  <c i="2" r="F35"/>
  <c i="1" r="BB55"/>
  <c i="2" r="F37"/>
  <c i="1" r="BD55"/>
  <c i="3" r="F36"/>
  <c i="1" r="BC56"/>
  <c i="3" r="F34"/>
  <c i="1" r="BA56"/>
  <c i="3" r="F35"/>
  <c i="1" r="BB56"/>
  <c i="4" r="J34"/>
  <c i="1" r="AW57"/>
  <c i="4" r="F34"/>
  <c i="1" r="BA57"/>
  <c i="4" r="F37"/>
  <c i="1" r="BD57"/>
  <c i="5" r="J34"/>
  <c i="1" r="AW58"/>
  <c i="5" r="F36"/>
  <c i="1" r="BC58"/>
  <c i="6" r="F35"/>
  <c i="1" r="BB59"/>
  <c i="6" r="F36"/>
  <c i="1" r="BC59"/>
  <c i="6" r="F34"/>
  <c i="1" r="BA59"/>
  <c i="7" r="F35"/>
  <c i="1" r="BB60"/>
  <c i="7" r="F36"/>
  <c i="1" r="BC60"/>
  <c i="7" r="F34"/>
  <c i="1" r="BA60"/>
  <c i="2" r="J34"/>
  <c i="1" r="AW55"/>
  <c i="2" r="F36"/>
  <c i="1" r="BC55"/>
  <c i="3" r="J34"/>
  <c i="1" r="AW56"/>
  <c i="3" r="F37"/>
  <c i="1" r="BD56"/>
  <c i="4" r="F35"/>
  <c i="1" r="BB57"/>
  <c i="4" r="F36"/>
  <c i="1" r="BC57"/>
  <c i="5" r="F34"/>
  <c i="1" r="BA58"/>
  <c i="5" r="F35"/>
  <c i="1" r="BB58"/>
  <c i="6" r="J34"/>
  <c i="1" r="AW59"/>
  <c i="6" r="F37"/>
  <c i="1" r="BD59"/>
  <c i="7" r="J34"/>
  <c i="1" r="AW60"/>
  <c i="7" r="F37"/>
  <c i="1" r="BD60"/>
  <c i="5" l="1" r="T89"/>
  <c r="T85"/>
  <c i="4" r="P321"/>
  <c i="7" r="T305"/>
  <c r="T261"/>
  <c r="P184"/>
  <c i="3" r="P98"/>
  <c i="7" r="P261"/>
  <c r="R184"/>
  <c r="P140"/>
  <c i="4" r="T321"/>
  <c i="3" r="R203"/>
  <c r="R98"/>
  <c r="R97"/>
  <c i="7" r="T184"/>
  <c r="R140"/>
  <c i="6" r="R112"/>
  <c r="R103"/>
  <c i="4" r="T101"/>
  <c r="T100"/>
  <c i="7" r="BK140"/>
  <c r="J140"/>
  <c r="J62"/>
  <c i="4" r="R321"/>
  <c r="R101"/>
  <c r="R100"/>
  <c i="3" r="P203"/>
  <c r="T98"/>
  <c i="7" r="T109"/>
  <c i="6" r="T112"/>
  <c i="7" r="P109"/>
  <c i="1" r="AU60"/>
  <c i="6" r="P112"/>
  <c r="P103"/>
  <c i="1" r="AU59"/>
  <c i="5" r="R89"/>
  <c r="R85"/>
  <c i="4" r="P101"/>
  <c r="P100"/>
  <c i="1" r="AU57"/>
  <c i="7" r="R305"/>
  <c r="R109"/>
  <c i="6" r="T103"/>
  <c i="3" r="T203"/>
  <c r="T97"/>
  <c r="BK98"/>
  <c r="J98"/>
  <c r="J60"/>
  <c i="5" r="BK89"/>
  <c r="J89"/>
  <c r="J62"/>
  <c i="7" r="J110"/>
  <c r="J60"/>
  <c r="J141"/>
  <c r="J63"/>
  <c r="BK261"/>
  <c r="J261"/>
  <c r="J76"/>
  <c i="6" r="BK232"/>
  <c r="J232"/>
  <c r="J69"/>
  <c i="2" r="BK80"/>
  <c r="J80"/>
  <c r="J59"/>
  <c i="3" r="BK203"/>
  <c i="4" r="BK101"/>
  <c r="J101"/>
  <c r="J60"/>
  <c r="BK321"/>
  <c r="J321"/>
  <c r="J68"/>
  <c i="7" r="BK184"/>
  <c r="J184"/>
  <c r="J65"/>
  <c r="J306"/>
  <c r="J86"/>
  <c i="5" r="BK86"/>
  <c r="J86"/>
  <c r="J60"/>
  <c i="6" r="BK103"/>
  <c r="J103"/>
  <c r="J59"/>
  <c i="2" r="F33"/>
  <c i="1" r="AZ55"/>
  <c i="3" r="J33"/>
  <c i="1" r="AV56"/>
  <c r="AT56"/>
  <c i="4" r="J33"/>
  <c i="1" r="AV57"/>
  <c r="AT57"/>
  <c i="7" r="F33"/>
  <c i="1" r="AZ60"/>
  <c i="2" r="J33"/>
  <c i="1" r="AV55"/>
  <c r="AT55"/>
  <c i="3" r="F33"/>
  <c i="1" r="AZ56"/>
  <c i="4" r="F33"/>
  <c i="1" r="AZ57"/>
  <c i="6" r="F33"/>
  <c i="1" r="AZ59"/>
  <c r="BA54"/>
  <c r="AW54"/>
  <c r="AK30"/>
  <c r="BB54"/>
  <c r="AX54"/>
  <c r="BD54"/>
  <c r="W33"/>
  <c r="BC54"/>
  <c r="AY54"/>
  <c i="5" r="F33"/>
  <c i="1" r="AZ58"/>
  <c i="5" r="J33"/>
  <c i="1" r="AV58"/>
  <c r="AT58"/>
  <c i="6" r="J33"/>
  <c i="1" r="AV59"/>
  <c r="AT59"/>
  <c i="7" r="J33"/>
  <c i="1" r="AV60"/>
  <c r="AT60"/>
  <c i="3" l="1" r="BK97"/>
  <c r="J97"/>
  <c r="P97"/>
  <c i="1" r="AU56"/>
  <c i="7" r="BK109"/>
  <c r="J109"/>
  <c i="3" r="J203"/>
  <c r="J72"/>
  <c i="4" r="BK100"/>
  <c r="J100"/>
  <c r="J59"/>
  <c i="5" r="BK85"/>
  <c r="J85"/>
  <c r="J59"/>
  <c i="3" r="J30"/>
  <c i="1" r="AG56"/>
  <c i="7" r="J30"/>
  <c i="1" r="AG60"/>
  <c i="2" r="J30"/>
  <c i="1" r="AG55"/>
  <c r="W32"/>
  <c r="AZ54"/>
  <c r="AV54"/>
  <c r="AK29"/>
  <c r="AU54"/>
  <c r="W31"/>
  <c i="6" r="J30"/>
  <c i="1" r="AG59"/>
  <c r="W30"/>
  <c i="7" l="1" r="J39"/>
  <c i="2" r="J39"/>
  <c i="3" r="J39"/>
  <c i="7" r="J59"/>
  <c i="3" r="J59"/>
  <c i="6" r="J39"/>
  <c i="1" r="AN59"/>
  <c r="AN56"/>
  <c r="AN55"/>
  <c r="AN60"/>
  <c i="4" r="J30"/>
  <c i="1" r="AG57"/>
  <c i="5" r="J30"/>
  <c i="1" r="AG58"/>
  <c r="W29"/>
  <c r="AT54"/>
  <c i="4" l="1" r="J39"/>
  <c i="5" r="J39"/>
  <c i="1" r="AN57"/>
  <c r="AN58"/>
  <c r="AG54"/>
  <c r="AK26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<sst xmlns="http://schemas.openxmlformats.org/spreadsheetml/2006/main">
  <si>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</si>
  <si>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</si>
  <si>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</si>
  <si>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</si>
  <si>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</si>
  <si>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{c6a81334-c8a8-497d-b213-d56978db8080}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</si>
  <si>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</si>
  <si>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</si>
  <si>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</si>
  <si>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</si>
  <si>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</si>
  <si>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</si>
  <si>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</si>
  <si>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</si>
  <si>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24049a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</si>
  <si>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</si>
  <si>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</si>
  <si>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Oprava ledové plochy na zimním stadionu v Hodoníně</t>
  </si>
  <si>
    <t>KSO:</t>
  </si>
  <si>
    <t/>
  </si>
  <si>
    <t>CC-CZ:</t>
  </si>
  <si>
    <t>Místo:</t>
  </si>
  <si>
    <t>Tyršova 3588/10</t>
  </si>
  <si>
    <t>Datum:</t>
  </si>
  <si>
    <t>14. 4. 2025</t>
  </si>
  <si>
    <t>Zadavatel:</t>
  </si>
  <si>
    <t>IČ:</t>
  </si>
  <si>
    <t>00284891</t>
  </si>
  <si>
    <t>Město Hodonín, Masarykovo náměstí 53/1, Hodonín</t>
  </si>
  <si>
    <t>DIČ:</t>
  </si>
  <si>
    <t>Účastník:</t>
  </si>
  <si>
    <t>Vyplň údaj</t>
  </si>
  <si>
    <t>Projektant:</t>
  </si>
  <si>
    <t>26149788</t>
  </si>
  <si>
    <t xml:space="preserve">B.B.D. s.r.o., Rumunská 25, Praha 2 </t>
  </si>
  <si>
    <t>True</t>
  </si>
  <si>
    <t>Zpracovatel:</t>
  </si>
  <si>
    <t>68532962</t>
  </si>
  <si>
    <t>H. Urban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</si>
  <si>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</si>
  <si>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podminky.urs.cz._x000d_
_x000d_
Pokud není uvedeno jinak, jednotkovou cenou individuálních položek se rozumí cena za dodávku a montáž včetně všech nezbytných pomocných, montážních, upevňovacích, kotevních apod. materiálů, stejně jako veškerých funkčních souvisejících prvků a dále všech nákladů na mimostaveništní dopravu, vnitrostaveništní přesun hmot, technologickou manipulaci včetně pracovního lešení, montážních věží a plošin, zdvihacích a manipulačních prostředků, výtahů apod._x000d_
_x000d_
Nedílnou součástí výkazu výměr, pro správné a úplné ocenění nabízených výkonů, dodávek a služeb, je projektová dokumentace a technická zpráva, včetně všech podrobnějších popisů výrobků, materiálového a barevného řešení, včetně způsobu provádění._x000d_
_x000d_
Nabídková cena zahrnuje též podmínky daného staveniště, včetně vlivu požadovaných termínů realizace a smluvních podmínek_x000d_
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</si>
  <si>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</si>
  <si>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</si>
  <si>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</si>
  <si>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</si>
  <si>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</si>
  <si>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</si>
  <si>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</si>
  <si>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</si>
  <si>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</si>
  <si>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</si>
  <si>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</si>
  <si>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</si>
  <si>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</si>
  <si>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</si>
  <si>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</si>
  <si>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</si>
  <si>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</si>
  <si>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</si>
  <si>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</si>
  <si>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</si>
  <si>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</si>
  <si>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</si>
  <si>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</si>
  <si>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</si>
  <si>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</si>
  <si>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</si>
  <si>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</si>
  <si>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</si>
  <si>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</si>
  <si>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</si>
  <si>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</si>
  <si>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</si>
  <si>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</si>
  <si>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</si>
  <si>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</si>
  <si>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</si>
  <si>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</si>
  <si>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</si>
  <si>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</si>
  <si>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010</t>
  </si>
  <si>
    <t>VRN</t>
  </si>
  <si>
    <t>VON</t>
  </si>
  <si>
    <t>1</t>
  </si>
  <si>
    <t>{ce3b70a1-bfe5-4840-ae26-1835f26dba6b}</t>
  </si>
  <si>
    <t>2</t>
  </si>
  <si>
    <t>020</t>
  </si>
  <si>
    <t>BOURÁNÍ A ZAKLÁDÁNÍ</t>
  </si>
  <si>
    <t>STA</t>
  </si>
  <si>
    <t>{7c34d205-6bb3-47c1-99ed-1cef259e8917}</t>
  </si>
  <si>
    <t>030</t>
  </si>
  <si>
    <t>STAVBA</t>
  </si>
  <si>
    <t>{ed974159-cea5-43c5-9ed2-d2ed96f52d09}</t>
  </si>
  <si>
    <t>040</t>
  </si>
  <si>
    <t>MANTINELY</t>
  </si>
  <si>
    <t>{7db12839-40d2-4d27-92cb-ff325984954e}</t>
  </si>
  <si>
    <t>050</t>
  </si>
  <si>
    <t>ELEKTRO + MAR</t>
  </si>
  <si>
    <t>{8249dfa5-172f-400c-9b0a-4623f723b7a1}</t>
  </si>
  <si>
    <t>060</t>
  </si>
  <si>
    <t>STROJNÍ ČÁST</t>
  </si>
  <si>
    <t>PRO</t>
  </si>
  <si>
    <t>{56d07240-caf7-4341-83f4-eebe49573d00}</t>
  </si>
  <si>
    <t>KRYCÍ LIST SOUPISU PRACÍ</t>
  </si>
  <si>
    <t>Objekt:</t>
  </si>
  <si>
    <t>010 - VRN</t>
  </si>
  <si>
    <t>REKAPITULACE ČLENĚNÍ SOUPISU PRACÍ</t>
  </si>
  <si>
    <t>Kód dílu - Popis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</si>
  <si>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</si>
  <si>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</si>
  <si>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</si>
  <si>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</si>
  <si>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</si>
  <si>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</si>
  <si>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</si>
  <si>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</si>
  <si>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</si>
  <si>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</si>
  <si>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</si>
  <si>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</si>
  <si>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</si>
  <si>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</si>
  <si>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</si>
  <si>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</si>
  <si>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</si>
  <si>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</si>
  <si>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</si>
  <si>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K</t>
  </si>
  <si>
    <t>012002000</t>
  </si>
  <si>
    <t>Zeměměřičské práce</t>
  </si>
  <si>
    <t>kpl</t>
  </si>
  <si>
    <t>CS ÚRS 2025 01</t>
  </si>
  <si>
    <t>1024</t>
  </si>
  <si>
    <t>-222555855</t>
  </si>
  <si>
    <t>Online PSC</t>
  </si>
  <si>
    <t>https://podminky.urs.cz/item/CS_URS_2025_01/012002000</t>
  </si>
  <si>
    <t>013002000</t>
  </si>
  <si>
    <t>Projektové práce</t>
  </si>
  <si>
    <t>-1496744714</t>
  </si>
  <si>
    <t>https://podminky.urs.cz/item/CS_URS_2025_01/013002000</t>
  </si>
  <si>
    <t>3</t>
  </si>
  <si>
    <t>030001000</t>
  </si>
  <si>
    <t>Zařízení staveniště</t>
  </si>
  <si>
    <t>-267477824</t>
  </si>
  <si>
    <t>https://podminky.urs.cz/item/CS_URS_2025_01/030001000</t>
  </si>
  <si>
    <t>4</t>
  </si>
  <si>
    <t>040001000</t>
  </si>
  <si>
    <t>Inženýrská činnost</t>
  </si>
  <si>
    <t>-2044299812</t>
  </si>
  <si>
    <t>https://podminky.urs.cz/item/CS_URS_2025_01/040001000</t>
  </si>
  <si>
    <t>050001000</t>
  </si>
  <si>
    <t>Finanční náklady</t>
  </si>
  <si>
    <t>1553751885</t>
  </si>
  <si>
    <t>https://podminky.urs.cz/item/CS_URS_2025_01/050001000</t>
  </si>
  <si>
    <t>020 - BOURÁNÍ A ZAKLÁDÁNÍ</t>
  </si>
  <si>
    <t>HSV - Práce a dodávky HSV</t>
  </si>
  <si>
    <t xml:space="preserve">    11 - Zemní práce - přípravné a přidružené práce</t>
  </si>
  <si>
    <t xml:space="preserve">    13 - Zemní práce - hloubené vykopávky</t>
  </si>
  <si>
    <t xml:space="preserve">    15 - Zemní práce - zajištění výkopu, násypu a svahu</t>
  </si>
  <si>
    <t xml:space="preserve">    16 - Zemní práce - přemístění výkopku</t>
  </si>
  <si>
    <t xml:space="preserve">    18 - Zemní práce - povrchové úpravy terénu</t>
  </si>
  <si>
    <t xml:space="preserve">    22 - Zakládání - vrty</t>
  </si>
  <si>
    <t xml:space="preserve">    23 - Zakládání - piloty</t>
  </si>
  <si>
    <t xml:space="preserve">    96 - Bourání konstrukcí</t>
  </si>
  <si>
    <t xml:space="preserve">    97 - Prorážení otvorů a ostatní bourací práce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</si>
  <si>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</si>
  <si>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</si>
  <si>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</si>
  <si>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</si>
  <si>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</si>
  <si>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767 - Konstrukce zámečnické</t>
  </si>
  <si>
    <t xml:space="preserve">    767s - Konstrukce zámečnické - demontáž ocelových schodišť, pro další použití</t>
  </si>
  <si>
    <t xml:space="preserve">    1s - Zemní práce - struska</t>
  </si>
  <si>
    <t>HSV</t>
  </si>
  <si>
    <t>Práce a dodávky HSV</t>
  </si>
  <si>
    <t>11</t>
  </si>
  <si>
    <t>Zemní práce - přípravné a přidružené práce</t>
  </si>
  <si>
    <t>113107224</t>
  </si>
  <si>
    <t>Odstranění podkladů nebo krytů strojně plochy jednotlivě přes 200 m2 s přemístěním hmot na skládku na vzdálenost do 20 m nebo s naložením na dopravní prostředek z kameniva hrubého drceného, o tl. vrstvy přes 300 do 400 mm</t>
  </si>
  <si>
    <t>m2</t>
  </si>
  <si>
    <t>1611484759</t>
  </si>
  <si>
    <t>https://podminky.urs.cz/item/CS_URS_2025_01/113107224</t>
  </si>
  <si>
    <t>VV</t>
  </si>
  <si>
    <t>"v.č. D.1.1.2-3" 1681,0+167,0</t>
  </si>
  <si>
    <t>113107237</t>
  </si>
  <si>
    <t>Odstranění podkladů nebo krytů strojně plochy jednotlivě přes 200 m2 s přemístěním hmot na skládku na vzdálenost do 20 m nebo s naložením na dopravní prostředek z betonu vyztuženého sítěmi, o tl. vrstvy přes 150 do 300 mm</t>
  </si>
  <si>
    <t>-499449979</t>
  </si>
  <si>
    <t>https://podminky.urs.cz/item/CS_URS_2025_01/113107237</t>
  </si>
  <si>
    <t>"v.č. D.1.1.2-3, vrchní + prostřední CHD" 1681,0</t>
  </si>
  <si>
    <t>"v.č. D.1.1.2-3, *9" -(29,8+26,7)</t>
  </si>
  <si>
    <t>113107238</t>
  </si>
  <si>
    <t>Odstranění podkladů nebo krytů strojně plochy jednotlivě přes 200 m2 s přemístěním hmot na skládku na vzdálenost do 20 m nebo s naložením na dopravní prostředek z betonu vyztuženého sítěmi, o tl. vrstvy přes 300 do 400 mm</t>
  </si>
  <si>
    <t>2120745870</t>
  </si>
  <si>
    <t>https://podminky.urs.cz/item/CS_URS_2025_01/113107238</t>
  </si>
  <si>
    <t>"v.č. D.1.1.2-3, spodní CHD + krycí potěr HI + ZD" 1681,0</t>
  </si>
  <si>
    <t>113107239</t>
  </si>
  <si>
    <t>Odstranění podkladů nebo krytů strojně plochy jednotlivě přes 200 m2 s přemístěním hmot na skládku na vzdálenost do 20 m nebo s naložením na dopravní prostředek z betonu vyztuženého sítěmi, o tl. vrstvy přes 400 do 500 mm</t>
  </si>
  <si>
    <t>1330128570</t>
  </si>
  <si>
    <t>https://podminky.urs.cz/item/CS_URS_2025_01/113107239</t>
  </si>
  <si>
    <t>"v.č. D.1.1.2-3, vrchní + prostřední CHD + nabetonávka (*9)" 29,8+26,7</t>
  </si>
  <si>
    <t>13</t>
  </si>
  <si>
    <t>Zemní práce - hloubené vykopávky</t>
  </si>
  <si>
    <t>133254101</t>
  </si>
  <si>
    <t>Hloubení zapažených šachet strojně v hornině třídy těžitelnosti I skupiny 3 do 20 m3</t>
  </si>
  <si>
    <t>m3</t>
  </si>
  <si>
    <t>199873209</t>
  </si>
  <si>
    <t>https://podminky.urs.cz/item/CS_URS_2025_01/133254101</t>
  </si>
  <si>
    <t>"rozšíření pro sněžnou jámu" 3,2*2,3*1,9</t>
  </si>
  <si>
    <t>15</t>
  </si>
  <si>
    <t>Zemní práce - zajištění výkopu, násypu a svahu</t>
  </si>
  <si>
    <t>6</t>
  </si>
  <si>
    <t>151101201</t>
  </si>
  <si>
    <t>Zřízení pažení stěn výkopu bez rozepření nebo vzepření příložné, hloubky do 4 m</t>
  </si>
  <si>
    <t>-2011985857</t>
  </si>
  <si>
    <t>https://podminky.urs.cz/item/CS_URS_2025_01/151101201</t>
  </si>
  <si>
    <t>"rozšíření pro sněžnou jámu" (6,75+2,3)*2*1,8</t>
  </si>
  <si>
    <t>7</t>
  </si>
  <si>
    <t>151101211</t>
  </si>
  <si>
    <t>Odstranění pažení stěn výkopu bez rozepření nebo vzepření s uložením pažin na vzdálenost do 3 m od okraje výkopu příložné, hloubky do 4 m</t>
  </si>
  <si>
    <t>-1810568407</t>
  </si>
  <si>
    <t>https://podminky.urs.cz/item/CS_URS_2025_01/151101211</t>
  </si>
  <si>
    <t>8</t>
  </si>
  <si>
    <t>151101301</t>
  </si>
  <si>
    <t>Zřízení rozepření zapažených stěn výkopů s potřebným přepažováním při pažení příložném, hloubky do 4 m</t>
  </si>
  <si>
    <t>-1236760982</t>
  </si>
  <si>
    <t>https://podminky.urs.cz/item/CS_URS_2025_01/151101301</t>
  </si>
  <si>
    <t>"rozšíření pro sněžnou jámu" 6,75*2,3*1,8</t>
  </si>
  <si>
    <t>9</t>
  </si>
  <si>
    <t>151101311</t>
  </si>
  <si>
    <t>Odstranění rozepření stěn výkopů s uložením materiálu na vzdálenost do 3 m od okraje výkopu pažení příložného, hloubky do 4 m</t>
  </si>
  <si>
    <t>-407334212</t>
  </si>
  <si>
    <t>https://podminky.urs.cz/item/CS_URS_2025_01/151101311</t>
  </si>
  <si>
    <t>16</t>
  </si>
  <si>
    <t>Zemní práce - přemístění výkopku</t>
  </si>
  <si>
    <t>10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</si>
  <si>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</si>
  <si>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</si>
  <si>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-7847183</t>
  </si>
  <si>
    <t>https://podminky.urs.cz/item/CS_URS_2025_01/162751117</t>
  </si>
  <si>
    <t>162751119R</t>
  </si>
  <si>
    <t>Vodorovné přemístění výkopku nebo sypaniny po suchu na obvyklém dopravním prostředku, bez naložení výkopku, avšak se složením bez rozhrnutí z horniny třídy těžitelnosti I skupiny 1 až 3 na vzdálenost Příplatek k ceně dopravy na skládku dle dodavatele</t>
  </si>
  <si>
    <t>INDIV.</t>
  </si>
  <si>
    <t>-927737510</t>
  </si>
  <si>
    <t>167151111</t>
  </si>
  <si>
    <t>Nakládání, skládání a překládání neulehlého výkopku nebo sypaniny strojně nakládání, množství přes 100 m3, z hornin třídy těžitelnosti I, skupiny 1 až 3</t>
  </si>
  <si>
    <t>-1023523876</t>
  </si>
  <si>
    <t>https://podminky.urs.cz/item/CS_URS_2025_01/167151111</t>
  </si>
  <si>
    <t>"D31, vývrtek pro dopravu na skládku" 3,14*(0,25)^2*2,0*529</t>
  </si>
  <si>
    <t>997221873</t>
  </si>
  <si>
    <t>Poplatek za uložení stavebního odpadu na recyklační skládce (skládkovné) zeminy a kamení zatříděného do Katalogu odpadů pod kódem 17 05 04</t>
  </si>
  <si>
    <t>t</t>
  </si>
  <si>
    <t>597852969</t>
  </si>
  <si>
    <t>https://podminky.urs.cz/item/CS_URS_2025_01/997221873</t>
  </si>
  <si>
    <t>221,617*1,6 'Přepočtené koeficientem množství</t>
  </si>
  <si>
    <t>18</t>
  </si>
  <si>
    <t>Zemní práce - povrchové úpravy terénu</t>
  </si>
  <si>
    <t>14</t>
  </si>
  <si>
    <t>181951112</t>
  </si>
  <si>
    <t>Úprava pláně vyrovnáním výškových rozdílů strojně v hornině třídy těžitelnosti I, skupiny 1 až 3 se zhutněním</t>
  </si>
  <si>
    <t>1016218198</t>
  </si>
  <si>
    <t>https://podminky.urs.cz/item/CS_URS_2025_01/181951112</t>
  </si>
  <si>
    <t>"v.č. D.1.1.2-3" 1681,0+167,0+43,3</t>
  </si>
  <si>
    <t>22</t>
  </si>
  <si>
    <t>Zakládání - vrty</t>
  </si>
  <si>
    <t>226111112R</t>
  </si>
  <si>
    <t>Prohloubení vrtaných pilot monovibrátorem průměr 400 mm, bez vývrtku, v hl od 0 do 5 m v hornině tř. II</t>
  </si>
  <si>
    <t>m</t>
  </si>
  <si>
    <t>1588132578</t>
  </si>
  <si>
    <t>"D31" 3,0*529</t>
  </si>
  <si>
    <t>226111312</t>
  </si>
  <si>
    <t>Velkoprofilové vrty náběrovým vrtáním svislé nezapažené průměru přes 450 do 550 mm, v hl od 0 do 5 m v hornině tř. II</t>
  </si>
  <si>
    <t>-1486813163</t>
  </si>
  <si>
    <t>https://podminky.urs.cz/item/CS_URS_2025_01/226111312</t>
  </si>
  <si>
    <t>"D31" 2,0*529</t>
  </si>
  <si>
    <t>23</t>
  </si>
  <si>
    <t>Zakládání - piloty</t>
  </si>
  <si>
    <t>17</t>
  </si>
  <si>
    <t>231113112</t>
  </si>
  <si>
    <t>Zřízení výplně pilot bez vytažení pažnic nezapažených nebo zapažených bentonitovou suspenzí svislých z kameniva nebo štěrkopísku, v hl od 0 do 30 m, při průměru piloty přes 450 do 650 mm</t>
  </si>
  <si>
    <t>-2048410973</t>
  </si>
  <si>
    <t>https://podminky.urs.cz/item/CS_URS_2025_01/231113112</t>
  </si>
  <si>
    <t>P</t>
  </si>
  <si>
    <t xml:space="preserve">Poznámka k položce:_x000d_
Vibrované štěrkové pilíře se budou zhotovovat ponorným monovibrátorem profilu cca 400 mm, hmotnosti cca 2000 kg a odstředivé síly cca 200 kN.  _x000d_
Nosič vibrátoru musí mít možnost přítlaku._x000d_
Dále se v jednotlivých krocích (min. 2 na 1 m hloubky) bude při plnění štěrkem shora pilíř hutnit do plného nasycení resp. vibrační energií min. 100 A._x000d_
Předpokládaný průměr takto provedených pilířů bude cca 600 mm._x000d_
Plnící kamenivo musí být mrazuvzdorné a s maximálně 5% prachovité výplně. </t>
  </si>
  <si>
    <t>"D31" 5,0*529</t>
  </si>
  <si>
    <t>M</t>
  </si>
  <si>
    <t>58343940R</t>
  </si>
  <si>
    <t>středně hrubý štěrk frakce 8/32</t>
  </si>
  <si>
    <t>1638658343</t>
  </si>
  <si>
    <t>Poznámka k položce:_x000d_
1 m3 = 1,3 t_x000d_
čistý objem +10%</t>
  </si>
  <si>
    <t>2645*0,40412 'Přepočtené koeficientem množství</t>
  </si>
  <si>
    <t>96</t>
  </si>
  <si>
    <t>Bourání konstrukcí</t>
  </si>
  <si>
    <t>19</t>
  </si>
  <si>
    <t>961044111</t>
  </si>
  <si>
    <t>Bourání základů z betonu prostého</t>
  </si>
  <si>
    <t>-1184858418</t>
  </si>
  <si>
    <t>https://podminky.urs.cz/item/CS_URS_2025_01/961044111</t>
  </si>
  <si>
    <t>"v.č. D.1.1.2-3, dobetonávka mezi CHD a hranicí úprav" 167,0*1,0</t>
  </si>
  <si>
    <t>20</t>
  </si>
  <si>
    <t>961055111</t>
  </si>
  <si>
    <t>Bourání základů z betonu železového</t>
  </si>
  <si>
    <t>242243952</t>
  </si>
  <si>
    <t>https://podminky.urs.cz/item/CS_URS_2025_01/961055111</t>
  </si>
  <si>
    <t xml:space="preserve">"v.č. D.1.1.2-3, *8, deska SJ" 3,75*1,98*0,4 </t>
  </si>
  <si>
    <t>"stěny SJ" (3,75+1,38)*2*0,3*1,45</t>
  </si>
  <si>
    <t>"ZD v 1.46" (44,6-3,15*1,38)*0,375</t>
  </si>
  <si>
    <t>962031133</t>
  </si>
  <si>
    <t>Bourání příček nebo přizdívek z cihel pálených plných nebo dutých, tl. přes 100 do 150 mm</t>
  </si>
  <si>
    <t>-586494491</t>
  </si>
  <si>
    <t>https://podminky.urs.cz/item/CS_URS_2025_01/962031133</t>
  </si>
  <si>
    <t>"v.č. D.1.1.2-3, *3" (8,435+11,66)*1,1+5,6+5,0</t>
  </si>
  <si>
    <t>962032231</t>
  </si>
  <si>
    <t>Bourání zdiva nadzákladového z cihel pálených plných nebo lícových nebo vápenopískových na maltu vápennou nebo vápenocementovou, objemu přes 1 m3</t>
  </si>
  <si>
    <t>-1286657313</t>
  </si>
  <si>
    <t>https://podminky.urs.cz/item/CS_URS_2025_01/962032231</t>
  </si>
  <si>
    <t>"v.č. D.1.1.2-3, *3" 7,1*0,575+5,6*0,225</t>
  </si>
  <si>
    <t>963015141</t>
  </si>
  <si>
    <t>Demontáž prefabrikovaných krycích desek kanálů, šachet nebo žump hmotnosti do 0,5 t</t>
  </si>
  <si>
    <t>kus</t>
  </si>
  <si>
    <t>1046702644</t>
  </si>
  <si>
    <t>https://podminky.urs.cz/item/CS_URS_2025_01/963015141</t>
  </si>
  <si>
    <t>"v.č. D.1.1.2-3, *1" (10,935+7,615)/0,3</t>
  </si>
  <si>
    <t>24</t>
  </si>
  <si>
    <t>965042241</t>
  </si>
  <si>
    <t>Bourání mazanin betonových nebo z litého asfaltu tl. přes 100 mm, plochy přes 4 m2</t>
  </si>
  <si>
    <t>-84326428</t>
  </si>
  <si>
    <t>https://podminky.urs.cz/item/CS_URS_2025_01/965042241</t>
  </si>
  <si>
    <t>"v.č. D.1.1.2-3, *1" 0,29*(10,935+7,615)</t>
  </si>
  <si>
    <t>97</t>
  </si>
  <si>
    <t>Prorážení otvorů a ostatní bourací práce</t>
  </si>
  <si>
    <t>25</t>
  </si>
  <si>
    <t>975063431</t>
  </si>
  <si>
    <t>Podchycení (podepření) schodů a podest dřevěnou výztuhou visutých, v. podchycení do 3,5 m rovných, při zatížení hmotností do 800 kg/m2</t>
  </si>
  <si>
    <t>37735094</t>
  </si>
  <si>
    <t>https://podminky.urs.cz/item/CS_URS_2025_01/975063431</t>
  </si>
  <si>
    <t>"v.č. D.1.1.2-3, *6" (3,55+1,0)*0,7</t>
  </si>
  <si>
    <t>997</t>
  </si>
  <si>
    <t>Přesun sutě</t>
  </si>
  <si>
    <t>26</t>
  </si>
  <si>
    <t>997221551</t>
  </si>
  <si>
    <t>Vodorovná doprava suti bez naložení, ale se složením a s hrubým urovnáním ze sypkých materiálů, na vzdálenost do 1 km</t>
  </si>
  <si>
    <t>1447118583</t>
  </si>
  <si>
    <t>https://podminky.urs.cz/item/CS_URS_2025_01/997221551</t>
  </si>
  <si>
    <t>27</t>
  </si>
  <si>
    <t>997221559R</t>
  </si>
  <si>
    <t>Vodorovná doprava suti bez naložení, ale se složením a s hrubým urovnáním Příplatek k ceně dopravy na skládku dle dodavatele</t>
  </si>
  <si>
    <t>-1123199980</t>
  </si>
  <si>
    <t>28</t>
  </si>
  <si>
    <t>997221561</t>
  </si>
  <si>
    <t>Vodorovná doprava suti bez naložení, ale se složením a s hrubým urovnáním z kusových materiálů, na vzdálenost do 1 km</t>
  </si>
  <si>
    <t>-1499522405</t>
  </si>
  <si>
    <t>https://podminky.urs.cz/item/CS_URS_2025_01/997221561</t>
  </si>
  <si>
    <t>29</t>
  </si>
  <si>
    <t>997221569R</t>
  </si>
  <si>
    <t>-1426675857</t>
  </si>
  <si>
    <t>30</t>
  </si>
  <si>
    <t>997221861</t>
  </si>
  <si>
    <t>Poplatek za uložení stavebního odpadu na recyklační skládce (skládkovné) z prostého betonu zatříděného do Katalogu odpadů pod kódem 17 01 01</t>
  </si>
  <si>
    <t>1211063580</t>
  </si>
  <si>
    <t>https://podminky.urs.cz/item/CS_URS_2025_01/997221861</t>
  </si>
  <si>
    <t>31</t>
  </si>
  <si>
    <t>997221862</t>
  </si>
  <si>
    <t>Poplatek za uložení stavebního odpadu na recyklační skládce (skládkovné) z armovaného betonu zatříděného do Katalogu odpadů pod kódem 17 01 01</t>
  </si>
  <si>
    <t>1587474956</t>
  </si>
  <si>
    <t>https://podminky.urs.cz/item/CS_URS_2025_01/997221862</t>
  </si>
  <si>
    <t>32</t>
  </si>
  <si>
    <t>-1733828755</t>
  </si>
  <si>
    <t>33</t>
  </si>
  <si>
    <t>997013863</t>
  </si>
  <si>
    <t>Poplatek za uložení stavebního odpadu na recyklační skládce (skládkovné) cihelného zatříděného do Katalogu odpadů pod kódem 17 01 02</t>
  </si>
  <si>
    <t>285665770</t>
  </si>
  <si>
    <t>https://podminky.urs.cz/item/CS_URS_2025_01/997013863</t>
  </si>
  <si>
    <t>34</t>
  </si>
  <si>
    <t>997013871</t>
  </si>
  <si>
    <t>Poplatek za uložení stavebního odpadu na recyklační skládce (skládkovné) směsného stavebního a demoličního zatříděného do Katalogu odpadů pod kódem 17 09 04</t>
  </si>
  <si>
    <t>59802388</t>
  </si>
  <si>
    <t>https://podminky.urs.cz/item/CS_URS_2025_01/997013871</t>
  </si>
  <si>
    <t>35</t>
  </si>
  <si>
    <t>997019999R</t>
  </si>
  <si>
    <t>Výkup železného odpadu</t>
  </si>
  <si>
    <t>-438668663</t>
  </si>
  <si>
    <t>998</t>
  </si>
  <si>
    <t>Přesun hmot</t>
  </si>
  <si>
    <t>36</t>
  </si>
  <si>
    <t>998001011</t>
  </si>
  <si>
    <t>Přesun hmot pro piloty nebo podzemní stěny betonované na místě</t>
  </si>
  <si>
    <t>1592420115</t>
  </si>
  <si>
    <t>https://podminky.urs.cz/item/CS_URS_2025_01/998001011</t>
  </si>
  <si>
    <t>PSV</t>
  </si>
  <si>
    <t>Práce a dodávky PSV</t>
  </si>
  <si>
    <t>711</t>
  </si>
  <si>
    <t>Izolace proti vodě, vlhkosti a plynům</t>
  </si>
  <si>
    <t>37</t>
  </si>
  <si>
    <t>711141811</t>
  </si>
  <si>
    <t>Odstranění izolace proti vodě, vlhkosti a plynům z přitavených pásů NAIP z plochy vodorovné V jednovrstvé</t>
  </si>
  <si>
    <t>-644708931</t>
  </si>
  <si>
    <t>https://podminky.urs.cz/item/CS_URS_2025_01/711141811</t>
  </si>
  <si>
    <t>"v.č. D.1.1.2-3, mezi CHD" 1681,0*2</t>
  </si>
  <si>
    <t>38</t>
  </si>
  <si>
    <t>711141821</t>
  </si>
  <si>
    <t>Odstranění izolace proti vodě, vlhkosti a plynům z přitavených pásů NAIP z plochy vodorovné V dvouvrstvé</t>
  </si>
  <si>
    <t>704457552</t>
  </si>
  <si>
    <t>https://podminky.urs.cz/item/CS_URS_2025_01/711141821</t>
  </si>
  <si>
    <t>"v.č. D.1.1.2-3, pod a nad pěnovým sklem" 1681,0*2</t>
  </si>
  <si>
    <t>713</t>
  </si>
  <si>
    <t>Izolace tepelné</t>
  </si>
  <si>
    <t>39</t>
  </si>
  <si>
    <t>713120821</t>
  </si>
  <si>
    <t>Odstranění tepelné izolace podlah z rohoží, pásů, dílců, desek, bloků podlah volně kladených nebo mezi trámy z polystyrenu, tloušťka izolace suchého, tloušťka izolace do 100 mm</t>
  </si>
  <si>
    <t>-2054558967</t>
  </si>
  <si>
    <t>https://podminky.urs.cz/item/CS_URS_2025_01/713120821</t>
  </si>
  <si>
    <t>40</t>
  </si>
  <si>
    <t>713120829R</t>
  </si>
  <si>
    <t>Odstranění tepelné izolace podlah z pěnového skla suchého tl do 100 mm</t>
  </si>
  <si>
    <t>1677227589</t>
  </si>
  <si>
    <t>"v.č. D.1.1.2-3" 1681,0</t>
  </si>
  <si>
    <t>767</t>
  </si>
  <si>
    <t>Konstrukce zámečnické</t>
  </si>
  <si>
    <t>41</t>
  </si>
  <si>
    <t>767871810</t>
  </si>
  <si>
    <t>Demontáž podpěrných konstrukcí pro vedení v kolektorech řezáním, hmotnosti jednotlivě do 100 kg</t>
  </si>
  <si>
    <t>kg</t>
  </si>
  <si>
    <t>1406437822</t>
  </si>
  <si>
    <t>https://podminky.urs.cz/item/CS_URS_2025_01/767871810</t>
  </si>
  <si>
    <t>"v.č. D.1.1.2-3, *7, I č. 18" (8,3*2+1,41*5+2,1*5)*21,9</t>
  </si>
  <si>
    <t>42</t>
  </si>
  <si>
    <t>767996702</t>
  </si>
  <si>
    <t>Demontáž ostatních zámečnických konstrukcí řezáním o hmotnosti jednotlivých dílů přes 50 do 100 kg</t>
  </si>
  <si>
    <t>-1464245663</t>
  </si>
  <si>
    <t>https://podminky.urs.cz/item/CS_URS_2025_01/767996702</t>
  </si>
  <si>
    <t>"v.č. D.1.1.2-3, *2, P5" 8,3*2,4*41,25</t>
  </si>
  <si>
    <t>"rošt SJ, odhad" 400,0</t>
  </si>
  <si>
    <t>767s</t>
  </si>
  <si>
    <t>Konstrukce zámečnické - demontáž ocelových schodišť, pro další použití</t>
  </si>
  <si>
    <t>43</t>
  </si>
  <si>
    <t>767s.01</t>
  </si>
  <si>
    <t xml:space="preserve">Demontáž schodiště přímočarého bez podstupnic, š. 80 cm, 6 stupňů s podestou, jednostranné zábradlí, přesun a uskladnění </t>
  </si>
  <si>
    <t>-1979090527</t>
  </si>
  <si>
    <t>"v.č. D.1.1.2-3, *5" 7,0</t>
  </si>
  <si>
    <t>44</t>
  </si>
  <si>
    <t>767s.02</t>
  </si>
  <si>
    <t xml:space="preserve">Demontáž schodiště přímočarého bez podstupnic, š. 125 cm, 6 stupňů, oboustranné zábradlí, přesun a uskladnění </t>
  </si>
  <si>
    <t>734688484</t>
  </si>
  <si>
    <t>"v.č. D.1.1.2-3, *5" 1,0</t>
  </si>
  <si>
    <t>45</t>
  </si>
  <si>
    <t>767s.03</t>
  </si>
  <si>
    <t xml:space="preserve">Demontáž schodiště přímočarého bez podstupnic, š. 160 cm, 7 stupňů, oboustranné zábradlí, přesun a uskladnění </t>
  </si>
  <si>
    <t>-917033591</t>
  </si>
  <si>
    <t>46</t>
  </si>
  <si>
    <t>767s.04</t>
  </si>
  <si>
    <t xml:space="preserve">Demontáž schodiště křivočarého bez podstupnic, š. 70 cm, 6 stupňů, oboustranné zábradlí, přesun a uskladnění </t>
  </si>
  <si>
    <t>-1588840353</t>
  </si>
  <si>
    <t>47</t>
  </si>
  <si>
    <t>767s.05</t>
  </si>
  <si>
    <t xml:space="preserve">Demontáž schodiště křivočarého bez podstupnic, š. 110 cm, 6 stupňů, oboustranné zábradlí, přesun a uskladnění </t>
  </si>
  <si>
    <t>-1519302141</t>
  </si>
  <si>
    <t>1s</t>
  </si>
  <si>
    <t>Zemní práce - struska</t>
  </si>
  <si>
    <t>48</t>
  </si>
  <si>
    <t>122151101R</t>
  </si>
  <si>
    <t>Odkopávky a prokopávky nezapažené strojně v hornině třídy těžitelnosti I skupiny 1 a 2</t>
  </si>
  <si>
    <t>-56516242</t>
  </si>
  <si>
    <t>49</t>
  </si>
  <si>
    <t>531053921</t>
  </si>
  <si>
    <t>50</t>
  </si>
  <si>
    <t>321508936</t>
  </si>
  <si>
    <t>51</t>
  </si>
  <si>
    <t>poplatek</t>
  </si>
  <si>
    <t>Poplatek za ekologickou likvidaci stavebního odpadu škvára, struska, kotelní prach zatříděného do Katalogu odpadů pod kódem 10 01 01</t>
  </si>
  <si>
    <t>-651448868</t>
  </si>
  <si>
    <t>1*1,1 'Přepočtené koeficientem množství</t>
  </si>
  <si>
    <t>030 - STAVBA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</si>
  <si>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</si>
  <si>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</si>
  <si>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</si>
  <si>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</si>
  <si>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</si>
  <si>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</si>
  <si>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721 - Zdravotechnika - vnitřní kanalizace</t>
  </si>
  <si>
    <t xml:space="preserve">    741 - Elektroinstalace - silnoproud</t>
  </si>
  <si>
    <t xml:space="preserve">    742 - Elektroinstalace - slaboproud</t>
  </si>
  <si>
    <t xml:space="preserve">    767s - Konstrukce zámečnické - montáž ocelových schodišť včetně přemístění</t>
  </si>
  <si>
    <t xml:space="preserve">    777 - Podlahy lité</t>
  </si>
  <si>
    <t xml:space="preserve">    783 - Dokončovací práce - nátěry</t>
  </si>
  <si>
    <t xml:space="preserve">    784 - Dokončovací práce - malby a tapety</t>
  </si>
  <si>
    <t xml:space="preserve">    789 - Povrchové úpravy ocelových konstrukcí a technologických zařízení</t>
  </si>
  <si>
    <t xml:space="preserve">    OK - Ostatní konstrukce</t>
  </si>
  <si>
    <t>Zakládání</t>
  </si>
  <si>
    <t>271542211R</t>
  </si>
  <si>
    <t>Podsyp pod základové konstrukce se zhutněním a urovnáním povrchu ze štěrkodrtě frakce 0/32</t>
  </si>
  <si>
    <t>1387388023</t>
  </si>
  <si>
    <t>"skl. P.0.1, P.0.3, P.0.4" 1827,7*0,8</t>
  </si>
  <si>
    <t>"odpočet pod sníženou částí desky" -82,8*0,345</t>
  </si>
  <si>
    <t>273322510R</t>
  </si>
  <si>
    <t>Základy z betonu železového (bez výztuže) desky z betonu se zvýšenými nároky na prostředí tř. C 20/25</t>
  </si>
  <si>
    <t>579162515</t>
  </si>
  <si>
    <t>"P.0.7" (44,6-1,05*0,35-3,23*1,68)*0,35</t>
  </si>
  <si>
    <t>273322511</t>
  </si>
  <si>
    <t>Základy z betonu železového (bez výztuže) desky z betonu se zvýšenými nároky na prostředí tř. C 25/30</t>
  </si>
  <si>
    <t>1291959067</t>
  </si>
  <si>
    <t>https://podminky.urs.cz/item/CS_URS_2025_01/273322511</t>
  </si>
  <si>
    <t>Poznámka k položce:_x000d_
tř. C25/30-XC4-XA1</t>
  </si>
  <si>
    <t>"v.č. D.3.2.2, na stěně kanálu -1,0/-0,88" 28,125*0,3*0,12</t>
  </si>
  <si>
    <t>"deska -0,88/-0,675" 97,0*0,205</t>
  </si>
  <si>
    <t>"odskok -0,675/-0,53" 11,05*0,145</t>
  </si>
  <si>
    <t>"deska -0,53/-0,33" 1540,0*0,2</t>
  </si>
  <si>
    <t>273322511´</t>
  </si>
  <si>
    <t>1069245027</t>
  </si>
  <si>
    <t>https://podminky.urs.cz/item/CS_URS_2025_01/273322511´</t>
  </si>
  <si>
    <t>Poznámka k položce:_x000d_
tř. C25/30-XC4-XF3 90ti denní nárůst pevnosti</t>
  </si>
  <si>
    <t>"v.č. D.3.2.2, sněžná jáma do -1,8" 1,1*1,1*0,3+3,2*0,3*0,05+6,45*2,0*0,35</t>
  </si>
  <si>
    <t>-0,5*0,5*0,35</t>
  </si>
  <si>
    <t>273322611</t>
  </si>
  <si>
    <t>Základy z betonu železového (bez výztuže) desky z betonu se zvýšenými nároky na prostředí tř. C 30/37</t>
  </si>
  <si>
    <t>-128227793</t>
  </si>
  <si>
    <t>https://podminky.urs.cz/item/CS_URS_2025_01/273322611</t>
  </si>
  <si>
    <t>Poznámka k položce:_x000d_
tř. C30/37-XC4-XF1</t>
  </si>
  <si>
    <t>"v.č. D.3.2.3, na stěně kanálu -0,60/-0,475" 28,15*0,3*0,125</t>
  </si>
  <si>
    <t>"deska -0,475/-0,35" 77,4*0,125</t>
  </si>
  <si>
    <t>"odskok -0,35/-0,125" 11,15*0,225</t>
  </si>
  <si>
    <t>"deska -0,125/0,00" 1560,2*0,125</t>
  </si>
  <si>
    <t>273325912</t>
  </si>
  <si>
    <t>Základy z betonu železového (bez výztuže) desky Příplatek k cenám za úpravu povrchů desek přehlazením</t>
  </si>
  <si>
    <t>606467557</t>
  </si>
  <si>
    <t>https://podminky.urs.cz/item/CS_URS_2025_01/273325912</t>
  </si>
  <si>
    <t>"P.0.7" 44,6-1,05*0,35-3,23*1,68</t>
  </si>
  <si>
    <t>273351121</t>
  </si>
  <si>
    <t>Bednění základů desek zřízení</t>
  </si>
  <si>
    <t>475630970</t>
  </si>
  <si>
    <t>https://podminky.urs.cz/item/CS_URS_2025_01/273351121</t>
  </si>
  <si>
    <t>"v.č. D.3.2.2, vnitřní a vnější strana kanálu -1,0/-0,35 (-0,88)" 28,125*(0,65+0,12)</t>
  </si>
  <si>
    <t>"deska -0,88/-0,53 a odskok -0,675/-0,33" 38,6*0,35+38,4*0,345</t>
  </si>
  <si>
    <t>"deska -0,53/-0,33" 118,0*0,2</t>
  </si>
  <si>
    <t>"v.č. D.3.2.2 jímka sněžné jámy" 2,0*0,4</t>
  </si>
  <si>
    <t>"v.č. D.3.2.3, deska -0,475/-0,35" (9,65+9,4)*0,125</t>
  </si>
  <si>
    <t>"v.č. D.3.2.3, deska 0,000/-0,125" 156,9*0,25</t>
  </si>
  <si>
    <t>273351122</t>
  </si>
  <si>
    <t>Bednění základů desek odstranění</t>
  </si>
  <si>
    <t>1558189990</t>
  </si>
  <si>
    <t>https://podminky.urs.cz/item/CS_URS_2025_01/273351122</t>
  </si>
  <si>
    <t>273361821</t>
  </si>
  <si>
    <t>Výztuž základů desek z betonářské oceli 10 505 (R) nebo BSt 500</t>
  </si>
  <si>
    <t>1533669555</t>
  </si>
  <si>
    <t>https://podminky.urs.cz/item/CS_URS_2025_01/273361821</t>
  </si>
  <si>
    <t>"v.č. D.3.2.2" 3,358</t>
  </si>
  <si>
    <t>"rezerva 10%" 0,336</t>
  </si>
  <si>
    <t>"v.č. D.3.2.3" 15,023</t>
  </si>
  <si>
    <t>"rezerva 10%" 1,502</t>
  </si>
  <si>
    <t>273362021</t>
  </si>
  <si>
    <t>Výztuž základů desek ze svařovaných sítí z drátů typu KARI</t>
  </si>
  <si>
    <t>1283664461</t>
  </si>
  <si>
    <t>https://podminky.urs.cz/item/CS_URS_2025_01/273362021</t>
  </si>
  <si>
    <t>"v.č. D.3.2.2" 34,5072</t>
  </si>
  <si>
    <t>"rezerva 10%" 3,4602</t>
  </si>
  <si>
    <t>"v.č. D.3.2.3" 26,8758</t>
  </si>
  <si>
    <t>"rezerva 10%" 2,7018</t>
  </si>
  <si>
    <t>"P.0.7" (44,6-1,05*0,35-3,23*1,68)*4,44*0,001*1,1*2</t>
  </si>
  <si>
    <t>279113131</t>
  </si>
  <si>
    <t>Základové zdi z tvárnic ztraceného bednění včetně výplně z betonu bez zvláštních nároků na vliv prostředí třídy C 16/20, tloušťky zdiva přes 100 do 150 mm</t>
  </si>
  <si>
    <t>1618231598</t>
  </si>
  <si>
    <t>https://podminky.urs.cz/item/CS_URS_2025_01/279113131</t>
  </si>
  <si>
    <t>"v.č. D.1.1.5, *8" (6,75+2,0)*2*1,8</t>
  </si>
  <si>
    <t>279322511</t>
  </si>
  <si>
    <t>Základové zdi z betonu železového (bez výztuže) se zvýšenými nároky na prostředí tř. C 25/30</t>
  </si>
  <si>
    <t>-1537345904</t>
  </si>
  <si>
    <t>https://podminky.urs.cz/item/CS_URS_2025_01/279322511</t>
  </si>
  <si>
    <t>Poznámka k položce:_x000d_
tř. C25/30-XC4-XF3</t>
  </si>
  <si>
    <t>"v.č. D.3.2.3, sněžná jáma" (6,45+1,4)*2*0,3*1,8</t>
  </si>
  <si>
    <t>279351311</t>
  </si>
  <si>
    <t>Bednění základových zdí rovné jednostranné zřízení</t>
  </si>
  <si>
    <t>-1705504975</t>
  </si>
  <si>
    <t>https://podminky.urs.cz/item/CS_URS_2025_01/279351311</t>
  </si>
  <si>
    <t>"v.č. D.3.2.3, sněžná jáma" 14,5*1,8</t>
  </si>
  <si>
    <t>279351312</t>
  </si>
  <si>
    <t>Bednění základových zdí rovné jednostranné odstranění</t>
  </si>
  <si>
    <t>-254286482</t>
  </si>
  <si>
    <t>https://podminky.urs.cz/item/CS_URS_2025_01/279351312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</si>
  <si>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</si>
  <si>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</si>
  <si>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544893088</t>
  </si>
  <si>
    <t>https://podminky.urs.cz/item/CS_URS_2025_01/279361821</t>
  </si>
  <si>
    <t>"zdivo z BD, odhad 40 kg/m3" 31,5*0,15*0,04</t>
  </si>
  <si>
    <t>633111111</t>
  </si>
  <si>
    <t>Povrchová úprava vsypovou směsí průmyslových betonových podlah pro lehký provoz s přísadou křemíku, tl. 2 mm</t>
  </si>
  <si>
    <t>408309820</t>
  </si>
  <si>
    <t>https://podminky.urs.cz/item/CS_URS_2025_01/633111111</t>
  </si>
  <si>
    <t>"P.0.1" 1626,4</t>
  </si>
  <si>
    <t>"P.0.4" 58,7+3,8*2</t>
  </si>
  <si>
    <t>633991111R</t>
  </si>
  <si>
    <t>Povrchová úprava betonových podlah nástřik uzavírací</t>
  </si>
  <si>
    <t>1465304445</t>
  </si>
  <si>
    <t>Svislé a kompletní konstrukce</t>
  </si>
  <si>
    <t>342271212</t>
  </si>
  <si>
    <t>Příčky z cihel betonových betonových, na cementovou maltu M10, tloušťka příčky 140 mm</t>
  </si>
  <si>
    <t>-809578234</t>
  </si>
  <si>
    <t>https://podminky.urs.cz/item/CS_URS_2025_01/342271212</t>
  </si>
  <si>
    <t xml:space="preserve">Poznámka k položce:_x000d_
z lícových cihel 290/140/65 mm P20 na M10 </t>
  </si>
  <si>
    <t>"v.č. D.1.1.4" (8,26+11,45)*1,43+5,6+5,0*2</t>
  </si>
  <si>
    <t>342291131</t>
  </si>
  <si>
    <t>Ukotvení příček plochými kotvami, do konstrukce betonové</t>
  </si>
  <si>
    <t>-599364884</t>
  </si>
  <si>
    <t>https://podminky.urs.cz/item/CS_URS_2025_01/342291131</t>
  </si>
  <si>
    <t>"v.č. D.1.1.4" 8,26+11,45+3,215+3,8+2,95+1,43*2+3,0*3</t>
  </si>
  <si>
    <t>612631001</t>
  </si>
  <si>
    <t>Spárování vnitřních ploch pohledového zdiva z cihel, spárovací maltou stěn</t>
  </si>
  <si>
    <t>-425115347</t>
  </si>
  <si>
    <t>https://podminky.urs.cz/item/CS_URS_2025_01/612631001</t>
  </si>
  <si>
    <t>Vodorovné konstrukce</t>
  </si>
  <si>
    <t>411121243</t>
  </si>
  <si>
    <t>Montáž prefabrikovaných železobetonových stropů se zalitím spár, včetně podpěrné konstrukce, na cementovou maltu ze stropních desek, šířky do 600 mm a délky přes 1800 do 2700 mm</t>
  </si>
  <si>
    <t>-102822865</t>
  </si>
  <si>
    <t>https://podminky.urs.cz/item/CS_URS_2025_01/411121243</t>
  </si>
  <si>
    <t>"v.č. D.3.2.3, P.0.6" (7,69+10,3+0,85)/0,3</t>
  </si>
  <si>
    <t>59341123</t>
  </si>
  <si>
    <t>deska stropní plná PZD 2390x290x100mm</t>
  </si>
  <si>
    <t>1791368433</t>
  </si>
  <si>
    <t>62,8*1,01 'Přepočtené koeficientem množství</t>
  </si>
  <si>
    <t>411321414</t>
  </si>
  <si>
    <t>Stropy z betonu železového (bez výztuže) stropů deskových, plochých střech, desek balkonových, desek hřibových stropů včetně hlavic hřibových sloupů tř. C 25/30</t>
  </si>
  <si>
    <t>-709285527</t>
  </si>
  <si>
    <t>https://podminky.urs.cz/item/CS_URS_2025_01/411321414</t>
  </si>
  <si>
    <t>"v.č. D.3.2.3, sněžná jáma" 6,4*0,2</t>
  </si>
  <si>
    <t>411322424</t>
  </si>
  <si>
    <t>Stropy z betonu železového (bez výztuže) trámových, žebrových, kazetových nebo vložkových z tvárnic nebo z hraněných či zaoblených vln zabudovaného plechového bednění tř. C 25/30</t>
  </si>
  <si>
    <t>-630640987</t>
  </si>
  <si>
    <t>https://podminky.urs.cz/item/CS_URS_2025_01/411322424</t>
  </si>
  <si>
    <t>Poznámka k položce:_x000d_
tř. C25/30-XC4 90ti denní nárůst pevnosti</t>
  </si>
  <si>
    <t>"v.č. D.3.2.3, P.0.5" 19,9*0,08+19,9*(0,07/2)</t>
  </si>
  <si>
    <t>411351011</t>
  </si>
  <si>
    <t>Bednění stropních konstrukcí - bez podpěrné konstrukce desek tloušťky stropní desky přes 5 do 25 cm zřízení</t>
  </si>
  <si>
    <t>745258315</t>
  </si>
  <si>
    <t>https://podminky.urs.cz/item/CS_URS_2025_01/411351011</t>
  </si>
  <si>
    <t>"v.č. D.3.2.3, sněžná jáma" 10,4*0,2+4,06</t>
  </si>
  <si>
    <t>"v.č. D.3.2.3, P.0.5" 21,345*0,15</t>
  </si>
  <si>
    <t>411351012</t>
  </si>
  <si>
    <t>Bednění stropních konstrukcí - bez podpěrné konstrukce desek tloušťky stropní desky přes 5 do 25 cm odstranění</t>
  </si>
  <si>
    <t>-1941103342</t>
  </si>
  <si>
    <t>https://podminky.urs.cz/item/CS_URS_2025_01/411351012</t>
  </si>
  <si>
    <t>411354250R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</si>
  <si>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pozinkovaným, výšky vln 70 mm, tl. plechu 1,50 mm</t>
  </si>
  <si>
    <t>-1131071859</t>
  </si>
  <si>
    <t>"v.č. D.3.2.3, P.0.5" 19,9</t>
  </si>
  <si>
    <t>411354271</t>
  </si>
  <si>
    <t>Bednění stropů ztracené ocelové žebrované Příplatek k cenám za lože na rovných zdech, trámech, průvlacích, do traverz nebo do připravených ozubů na zdech s vyplněním celého profilu vlny v místě osazení z cementové malty (měří se výměry m2 plochy bednění)</t>
  </si>
  <si>
    <t>-1622487563</t>
  </si>
  <si>
    <t>https://podminky.urs.cz/item/CS_URS_2025_01/411354271</t>
  </si>
  <si>
    <t>411354313</t>
  </si>
  <si>
    <t>Podpěrná konstrukce stropů - desek, kleneb a skořepin výška podepření do 4 m tloušťka stropu přes 15 do 25 cm zřízení</t>
  </si>
  <si>
    <t>-927310740</t>
  </si>
  <si>
    <t>https://podminky.urs.cz/item/CS_URS_2025_01/411354313</t>
  </si>
  <si>
    <t>"v.č. D.3.2.3, sněžná jáma" 4,06</t>
  </si>
  <si>
    <t>411354314</t>
  </si>
  <si>
    <t>Podpěrná konstrukce stropů - desek, kleneb a skořepin výška podepření do 4 m tloušťka stropu přes 15 do 25 cm odstranění</t>
  </si>
  <si>
    <t>1868694496</t>
  </si>
  <si>
    <t>https://podminky.urs.cz/item/CS_URS_2025_01/411354314</t>
  </si>
  <si>
    <t>413232211</t>
  </si>
  <si>
    <t>Zazdívka zhlaví stropních trámů nebo válcovaných nosníků pálenými cihlami válcovaných nosníků, výšky do 150 mm</t>
  </si>
  <si>
    <t>-1390601852</t>
  </si>
  <si>
    <t>https://podminky.urs.cz/item/CS_URS_2025_01/413232211</t>
  </si>
  <si>
    <t>"v.č. D.3.2.3" 3,0*2</t>
  </si>
  <si>
    <t>413941133</t>
  </si>
  <si>
    <t>Osazování ocelových válcovaných nosníků ve stropech HE-A nebo HE-B, výšky přes 120 do 220 mm</t>
  </si>
  <si>
    <t>-102617978</t>
  </si>
  <si>
    <t>https://podminky.urs.cz/item/CS_URS_2025_01/413941133</t>
  </si>
  <si>
    <t>"v.č. D.3.2.3" 0,2477</t>
  </si>
  <si>
    <t>13010974</t>
  </si>
  <si>
    <t>ocel profilová jakost S235JR (11 375) průřez HEB 140</t>
  </si>
  <si>
    <t>1580816270</t>
  </si>
  <si>
    <t>0,248*1,07 'Přepočtené koeficientem množství</t>
  </si>
  <si>
    <t>Úpravy povrchů, podlahy a osazování výplní</t>
  </si>
  <si>
    <t>631311114</t>
  </si>
  <si>
    <t>Mazanina z betonu prostého bez zvýšených nároků na prostředí tl. přes 50 do 80 mm tř. C 16/20</t>
  </si>
  <si>
    <t>-1694837930</t>
  </si>
  <si>
    <t>https://podminky.urs.cz/item/CS_URS_2025_01/631311114</t>
  </si>
  <si>
    <t>"skl. P.0.1, P.0.3, P.0.4" 1836,6*0,05*1,035</t>
  </si>
  <si>
    <t>631311116R</t>
  </si>
  <si>
    <t>Mazanina z betonu prostého bez zvýšených nároků na prostředí tl. přes 50 do 80 mm tř. C 25/30</t>
  </si>
  <si>
    <t>1253924885</t>
  </si>
  <si>
    <t>https://podminky.urs.cz/item/CS_URS_2025_01/631311116R</t>
  </si>
  <si>
    <t>Poznámka k položce:_x000d_
s přidaným plastifikátorem, množství podle betonárny</t>
  </si>
  <si>
    <t>"skl. P.0.1, P.0.4, topná deska" 1626,0*0,08+38,4*0,345*0,08</t>
  </si>
  <si>
    <t>631311124</t>
  </si>
  <si>
    <t>Mazanina z betonu prostého bez zvýšených nároků na prostředí tl. přes 80 do 120 mm tř. C 16/20</t>
  </si>
  <si>
    <t>2129503976</t>
  </si>
  <si>
    <t>https://podminky.urs.cz/item/CS_URS_2025_01/631311124</t>
  </si>
  <si>
    <t>"v.č. D.1.1.5, sněžná jáma" 6,75*2,3*0,1*1,035</t>
  </si>
  <si>
    <t>631311233R</t>
  </si>
  <si>
    <t>Mazanina z betonu prostého se zvýšenými nároky na prostředí tl. přes 120 do 250 mm tř. C 20/25</t>
  </si>
  <si>
    <t>71724280</t>
  </si>
  <si>
    <t xml:space="preserve">Poznámka k položce:_x000d_
tř. C20/25-XC4 </t>
  </si>
  <si>
    <t>"P.0.3, P.0.4" (213,24+9,17+3,8*2*2)*0,25</t>
  </si>
  <si>
    <t>"P.0.5" 8,29*2,405*0,15</t>
  </si>
  <si>
    <t>"P.0.6" (0,885+10,31)*2,44*0,16+7,725*2,8*0,16</t>
  </si>
  <si>
    <t>631319013R</t>
  </si>
  <si>
    <t>Příplatek k cenám mazanin za úpravu povrchu mazaniny přehlazením, mazanina tl. přes 120 do 240 mm</t>
  </si>
  <si>
    <t>416322829</t>
  </si>
  <si>
    <t>https://podminky.urs.cz/item/CS_URS_2025_01/631319013R</t>
  </si>
  <si>
    <t>631319171</t>
  </si>
  <si>
    <t>Příplatek k cenám mazanin za stržení povrchu spodní vrstvy mazaniny latí před vložením výztuže nebo pletiva pro tl. obou vrstev mazaniny přes 50 do 80 mm</t>
  </si>
  <si>
    <t>-1795794836</t>
  </si>
  <si>
    <t>https://podminky.urs.cz/item/CS_URS_2025_01/631319171</t>
  </si>
  <si>
    <t>631319175R</t>
  </si>
  <si>
    <t>Příplatek k cenám mazanin za stržení povrchu spodní vrstvy mazaniny latí před vložením výztuže nebo pletiva pro tl. obou vrstev mazaniny přes 120 do 250 mm</t>
  </si>
  <si>
    <t>376726504</t>
  </si>
  <si>
    <t>70,225*2 'Přepočtené koeficientem množství</t>
  </si>
  <si>
    <t>631351101</t>
  </si>
  <si>
    <t>Bednění v podlahách rýh a hran zřízení</t>
  </si>
  <si>
    <t>1397374665</t>
  </si>
  <si>
    <t>https://podminky.urs.cz/item/CS_URS_2025_01/631351101</t>
  </si>
  <si>
    <t>"skl. P.0.1, P.0.4, topná deska" (166,8-28,15)*0,08+38,4*0,345</t>
  </si>
  <si>
    <t>631351102</t>
  </si>
  <si>
    <t>Bednění v podlahách rýh a hran odstranění</t>
  </si>
  <si>
    <t>-2029115518</t>
  </si>
  <si>
    <t>https://podminky.urs.cz/item/CS_URS_2025_01/631351102</t>
  </si>
  <si>
    <t>631362021</t>
  </si>
  <si>
    <t>Výztuž mazanin ze svařovaných sítí z drátů typu KARI</t>
  </si>
  <si>
    <t>1061993371</t>
  </si>
  <si>
    <t>https://podminky.urs.cz/item/CS_URS_2025_01/631362021</t>
  </si>
  <si>
    <t>"skl. P.0.1, P.0.4, topná deska" (1626+38,4*0,345)*4,44*0,001*1,1</t>
  </si>
  <si>
    <t>"P.0.3, P.0.4" (213,24+9,17+3,8*2*2)*4,44*0,001*1,1*2</t>
  </si>
  <si>
    <t>"P.0.5" 8,29*2,405*4,44*0,001*1,1*2</t>
  </si>
  <si>
    <t>"P.0.6" ((0,885+10,31)*2,44+7,725*2,8)*4,44*0,001*1,1*2</t>
  </si>
  <si>
    <t>632450132</t>
  </si>
  <si>
    <t>Potěr cementový vyrovnávací ze suchých směsí v ploše o průměrné (střední) tl. přes 20 do 30 mm</t>
  </si>
  <si>
    <t>2061511078</t>
  </si>
  <si>
    <t>https://podminky.urs.cz/item/CS_URS_2025_01/632450132</t>
  </si>
  <si>
    <t>"P.0.7" 41,0</t>
  </si>
  <si>
    <t>634112115</t>
  </si>
  <si>
    <t>Obvodová dilatace mezi stěnou a mazaninou nebo potěrem podlahovým páskem z pěnového PE tl. do 10 mm, výšky 150 mm</t>
  </si>
  <si>
    <t>-1385444611</t>
  </si>
  <si>
    <t>https://podminky.urs.cz/item/CS_URS_2025_01/634112115</t>
  </si>
  <si>
    <t>"P.0.5" 2,405*2</t>
  </si>
  <si>
    <t>634112116</t>
  </si>
  <si>
    <t>Obvodová dilatace mezi stěnou a mazaninou nebo potěrem podlahovým páskem z pěnového PE tl. do 10 mm, výšky 180 mm</t>
  </si>
  <si>
    <t>960388127</t>
  </si>
  <si>
    <t>https://podminky.urs.cz/item/CS_URS_2025_01/634112116</t>
  </si>
  <si>
    <t>"P.0.6" 0,885+10,31+2,44*4+7,725+3,22*2</t>
  </si>
  <si>
    <t>634112118R</t>
  </si>
  <si>
    <t>Obvodová dilatace mezi stěnou a mazaninou nebo potěrem podlahovým páskem z pěnového PE tl. do 10 mm, výšky 250 mm</t>
  </si>
  <si>
    <t>-717254904</t>
  </si>
  <si>
    <t>"P.0.3, P.0.4" 159,0</t>
  </si>
  <si>
    <t>634663111</t>
  </si>
  <si>
    <t>Výplň dilatačních spar mazanin polyuretanovou samonivelační hmotou, šířka spáry do 10 mm</t>
  </si>
  <si>
    <t>-952339775</t>
  </si>
  <si>
    <t>https://podminky.urs.cz/item/CS_URS_2025_01/634663111</t>
  </si>
  <si>
    <t>"P.0.7" 9,0</t>
  </si>
  <si>
    <t>636624221R</t>
  </si>
  <si>
    <t>Podlahová krytina z desek z recyklované pryže hladkých, pochozí v bruslích velikosti 2000x1000 mm kladených na předem vyrovnaný podklad z betonu nebo asfaltu lepených celoplošně tl. desky 11,5 mm černých</t>
  </si>
  <si>
    <t>-667495918</t>
  </si>
  <si>
    <t>"P.0.2, P.0.3" 150,0</t>
  </si>
  <si>
    <t>636624411R</t>
  </si>
  <si>
    <t>Vysoce zátěžové podlahy z dopravníkových pásů bez spojovacích zámků pro pojezd rolby</t>
  </si>
  <si>
    <t>-1751581136</t>
  </si>
  <si>
    <t>"P.0.2, P.0.5, P.0.7" 110,0</t>
  </si>
  <si>
    <t>Trubní vedení</t>
  </si>
  <si>
    <t>899113112</t>
  </si>
  <si>
    <t>Osazení poklopů šachtových plastových nebo kompozitních včetně rámů pro třídu zatížení B125, C250</t>
  </si>
  <si>
    <t>1628645726</t>
  </si>
  <si>
    <t>https://podminky.urs.cz/item/CS_URS_2025_01/899113112</t>
  </si>
  <si>
    <t>"v.č. D.1.1.4, *4" 4,0</t>
  </si>
  <si>
    <t>52</t>
  </si>
  <si>
    <t>56230601</t>
  </si>
  <si>
    <t>poklop šachtový z PU+rám HDPE, 12,5t 400x400x50mm</t>
  </si>
  <si>
    <t>-627933675</t>
  </si>
  <si>
    <t>Ostatní konstrukce a práce, bourání</t>
  </si>
  <si>
    <t>53</t>
  </si>
  <si>
    <t>935932418</t>
  </si>
  <si>
    <t>Odvodňovací plastový žlab pro třídu zatížení D 400 vnitřní šířky 150 mm s krycím roštem můstkovým z litiny</t>
  </si>
  <si>
    <t>-477084958</t>
  </si>
  <si>
    <t>https://podminky.urs.cz/item/CS_URS_2025_01/935932418</t>
  </si>
  <si>
    <t>"v.č. D.1.1.4, *1" 166,0</t>
  </si>
  <si>
    <t>54</t>
  </si>
  <si>
    <t>952901221</t>
  </si>
  <si>
    <t>Vyčištění budov nebo objektů před předáním do užívání průmyslových budov a objektů výrobních, skladovacích, garáží, dílen nebo hal apod. s nespalnou podlahou jakékoliv výšky podlaží</t>
  </si>
  <si>
    <t>-2114463148</t>
  </si>
  <si>
    <t>https://podminky.urs.cz/item/CS_URS_2025_01/952901221</t>
  </si>
  <si>
    <t>"v.č. D.1.1.4" 2143,63</t>
  </si>
  <si>
    <t>55</t>
  </si>
  <si>
    <t>952901411</t>
  </si>
  <si>
    <t>Vyčištění budov nebo objektů před předáním do užívání ostatních objektů (např. kanálů, zásobníků, kůlen apod.) jakékoliv výšky podlaží</t>
  </si>
  <si>
    <t>543703459</t>
  </si>
  <si>
    <t>https://podminky.urs.cz/item/CS_URS_2025_01/952901411</t>
  </si>
  <si>
    <t>"v.č. D.1.1.4" 96,95</t>
  </si>
  <si>
    <t>56</t>
  </si>
  <si>
    <t>953312111</t>
  </si>
  <si>
    <t>Vložky svislé do dilatačních spár z polystyrenových desek fasádních včetně dodání a osazení, v jakémkoliv zdivu do 10 mm</t>
  </si>
  <si>
    <t>1213327821</t>
  </si>
  <si>
    <t>https://podminky.urs.cz/item/CS_URS_2025_01/953312111</t>
  </si>
  <si>
    <t>"P.0.7" 9,0*0,35</t>
  </si>
  <si>
    <t>57</t>
  </si>
  <si>
    <t>953321111R</t>
  </si>
  <si>
    <t>Vložky svislé do dilatačních spár z pěnového PE včetně dodání a osazení, v jakémkoliv zdivu do 30 mm</t>
  </si>
  <si>
    <t>-1613425273</t>
  </si>
  <si>
    <t>"DET.01+02, výplň spáry v dilataci" 176,0*0,165</t>
  </si>
  <si>
    <t>58</t>
  </si>
  <si>
    <t>953334423</t>
  </si>
  <si>
    <t>Těsnící plech do pracovních spar betonových konstrukcí horizontálních i vertikálních (podlaha - zeď, zeď - strop a technologických) délky do 2,5 m s nožičkou s bitumenovým povrchem oboustranným, šířky 160 mm</t>
  </si>
  <si>
    <t>616308726</t>
  </si>
  <si>
    <t>https://podminky.urs.cz/item/CS_URS_2025_01/953334423</t>
  </si>
  <si>
    <t>"v.č. D.3.2.2, sněžná jáma" 15,7</t>
  </si>
  <si>
    <t>59</t>
  </si>
  <si>
    <t>953943125</t>
  </si>
  <si>
    <t>Osazování drobných kovových předmětů výrobků ostatních jinde neuvedených do betonu se zajištěním polohy k bednění či k výztuži před zabetonováním hmotnosti přes 30 do 120 kg/kus</t>
  </si>
  <si>
    <t>1351598998</t>
  </si>
  <si>
    <t>https://podminky.urs.cz/item/CS_URS_2025_01/953943125</t>
  </si>
  <si>
    <t>"ZV/01 ocelové rámy, výroba a dodávka viz díl 767" 4,0</t>
  </si>
  <si>
    <t>60</t>
  </si>
  <si>
    <t>985131111</t>
  </si>
  <si>
    <t>Očištění ploch stěn, rubu kleneb a podlah tlakovou vodou</t>
  </si>
  <si>
    <t>672673623</t>
  </si>
  <si>
    <t>https://podminky.urs.cz/item/CS_URS_2025_01/985131111</t>
  </si>
  <si>
    <t>61</t>
  </si>
  <si>
    <t>985312131</t>
  </si>
  <si>
    <t>Stěrka k vyrovnání ploch reprofilovaného betonu rubu kleneb a podlah, tloušťky do 2 mm</t>
  </si>
  <si>
    <t>1442860510</t>
  </si>
  <si>
    <t>https://podminky.urs.cz/item/CS_URS_2025_01/985312131</t>
  </si>
  <si>
    <t>62</t>
  </si>
  <si>
    <t>985323111</t>
  </si>
  <si>
    <t>Spojovací (adhezní) můstek reprofilovaného betonu na cementové bázi, tloušťky 1 mm</t>
  </si>
  <si>
    <t>1084179240</t>
  </si>
  <si>
    <t>https://podminky.urs.cz/item/CS_URS_2025_01/985323111</t>
  </si>
  <si>
    <t>"P.0.2" 66,23+42,37+22,4+15,88+52,6</t>
  </si>
  <si>
    <t>63</t>
  </si>
  <si>
    <t>985331211</t>
  </si>
  <si>
    <t>Dodatečné vlepování betonářské výztuže včetně vyvrtání a vyčištění otvoru chemickou maltou průměr výztuže 8 mm</t>
  </si>
  <si>
    <t>-417112928</t>
  </si>
  <si>
    <t>https://podminky.urs.cz/item/CS_URS_2025_01/985331211</t>
  </si>
  <si>
    <t>"P.0.3 - P.0.7, celkem 15,0 bm" 15,0*5*0,1</t>
  </si>
  <si>
    <t>64</t>
  </si>
  <si>
    <t>13021011</t>
  </si>
  <si>
    <t>tyč ocelová kruhová žebírková DIN 488 jakost B500B (10 505) výztuž do betonu D 8mm</t>
  </si>
  <si>
    <t>1060720121</t>
  </si>
  <si>
    <t>7,5*0,00082 'Přepočtené koeficientem množství</t>
  </si>
  <si>
    <t>65</t>
  </si>
  <si>
    <t>985331912</t>
  </si>
  <si>
    <t>Dodatečné vlepování betonářské výztuže Příplatek k cenám za délku do 1 m jednotlivě</t>
  </si>
  <si>
    <t>-695934126</t>
  </si>
  <si>
    <t>https://podminky.urs.cz/item/CS_URS_2025_01/985331912</t>
  </si>
  <si>
    <t>66</t>
  </si>
  <si>
    <t>998021021</t>
  </si>
  <si>
    <t>Přesun hmot pro haly občanské výstavby, výrobu a služby s nosnou svislou konstrukcí zděnou nebo betonovou monolitickou vodorovná dopravní vzdálenost do 100 m základní, pro haly výšky do 20 m</t>
  </si>
  <si>
    <t>-1137470779</t>
  </si>
  <si>
    <t>https://podminky.urs.cz/item/CS_URS_2025_01/998021021</t>
  </si>
  <si>
    <t>67</t>
  </si>
  <si>
    <t>711111002</t>
  </si>
  <si>
    <t>Provedení izolace proti zemní vlhkosti natěradly a tmely za studena na ploše vodorovné V nátěrem lakem asfaltovým</t>
  </si>
  <si>
    <t>-967994428</t>
  </si>
  <si>
    <t>https://podminky.urs.cz/item/CS_URS_2025_01/711111002</t>
  </si>
  <si>
    <t>362,959*2 'Přepočtené koeficientem množství</t>
  </si>
  <si>
    <t>68</t>
  </si>
  <si>
    <t>11163150</t>
  </si>
  <si>
    <t>lak penetrační asfaltový</t>
  </si>
  <si>
    <t>-1672932185</t>
  </si>
  <si>
    <t>725,918*0,00039 'Přepočtené koeficientem množství</t>
  </si>
  <si>
    <t>69</t>
  </si>
  <si>
    <t>711112002</t>
  </si>
  <si>
    <t>Provedení izolace proti zemní vlhkosti natěradly a tmely za studena na ploše svislé S nátěrem lakem asfaltovým</t>
  </si>
  <si>
    <t>-1862401671</t>
  </si>
  <si>
    <t>https://podminky.urs.cz/item/CS_URS_2025_01/711112002</t>
  </si>
  <si>
    <t>167,005*2 'Přepočtené koeficientem množství</t>
  </si>
  <si>
    <t>70</t>
  </si>
  <si>
    <t>-553692066</t>
  </si>
  <si>
    <t>334,01*0,00041 'Přepočtené koeficientem množství</t>
  </si>
  <si>
    <t>71</t>
  </si>
  <si>
    <t>711141559</t>
  </si>
  <si>
    <t>Provedení izolace proti zemní vlhkosti pásy přitavením NAIP na ploše vodorovné V</t>
  </si>
  <si>
    <t>759401364</t>
  </si>
  <si>
    <t>https://podminky.urs.cz/item/CS_URS_2025_01/711141559</t>
  </si>
  <si>
    <t>"P.0.3, P.0.4, P.0.5, P.06, P.07" 213,24+3,8*2+7,725*2,795+3,8*2+63,31+10,32*2,415+9,17</t>
  </si>
  <si>
    <t>"sněžná jáma" 6,75*2,3</t>
  </si>
  <si>
    <t>72</t>
  </si>
  <si>
    <t>62853004</t>
  </si>
  <si>
    <t>pás asfaltový natavitelný modifikovaný SBS s vložkou ze skleněné tkaniny a spalitelnou PE fólií nebo jemnozrnným minerálním posypem na horním povrchu tl 4,0mm</t>
  </si>
  <si>
    <t>140020860</t>
  </si>
  <si>
    <t>362,959*1,1655 'Přepočtené koeficientem množství</t>
  </si>
  <si>
    <t>73</t>
  </si>
  <si>
    <t>711142559</t>
  </si>
  <si>
    <t>Provedení izolace proti zemní vlhkosti pásy přitavením NAIP na ploše svislé S</t>
  </si>
  <si>
    <t>-617918344</t>
  </si>
  <si>
    <t>https://podminky.urs.cz/item/CS_URS_2025_01/711142559</t>
  </si>
  <si>
    <t>"P.0.3, řez A, B" 150,7*0,53+118,0*0,28</t>
  </si>
  <si>
    <t>"P.0.4, řez B" 78,4*0,15</t>
  </si>
  <si>
    <t>"P.0.5, řez B" (8,3*2+2,25*2)*0,15</t>
  </si>
  <si>
    <t>"P.0.6, řez B" (0,88+10,33+7,7)*2*0,09</t>
  </si>
  <si>
    <t>"P.0.7, řez B" (8,41+1,54+1,17+2,8+1,35)*0,35</t>
  </si>
  <si>
    <t>"sněžná jáma" 16,9*1,8</t>
  </si>
  <si>
    <t>74</t>
  </si>
  <si>
    <t>441907748</t>
  </si>
  <si>
    <t>167,005*1,221 'Přepočtené koeficientem množství</t>
  </si>
  <si>
    <t>75</t>
  </si>
  <si>
    <t>711471051</t>
  </si>
  <si>
    <t>Provedení izolace proti povrchové a podpovrchové tlakové vodě termoplasty na ploše vodorovné V folií PVC lepenou</t>
  </si>
  <si>
    <t>-1826442941</t>
  </si>
  <si>
    <t>https://podminky.urs.cz/item/CS_URS_2025_01/711471051</t>
  </si>
  <si>
    <t>"skl. P.0.1, P.0.4" (1626-28,15*0,3+38,4*0,345)*2</t>
  </si>
  <si>
    <t>76</t>
  </si>
  <si>
    <t>28322004</t>
  </si>
  <si>
    <t>fólie hydroizolační pro spodní stavbu mPVC tl 1,5mm</t>
  </si>
  <si>
    <t>866539751</t>
  </si>
  <si>
    <t>3261,606*1,1655 'Přepočtené koeficientem množství</t>
  </si>
  <si>
    <t>77</t>
  </si>
  <si>
    <t>711471053</t>
  </si>
  <si>
    <t>Provedení izolace proti povrchové a podpovrchové tlakové vodě termoplasty na ploše vodorovné V folií z nízkolehčeného PE položenou volně</t>
  </si>
  <si>
    <t>-1630022963</t>
  </si>
  <si>
    <t>https://podminky.urs.cz/item/CS_URS_2025_01/711471053</t>
  </si>
  <si>
    <t>"skl. P.0.1, P.0.4" 1626-28,15*0,3+38,4*0,345</t>
  </si>
  <si>
    <t>78</t>
  </si>
  <si>
    <t>28323081</t>
  </si>
  <si>
    <t>fólie HDPE (940-950kg/m3) na skládky a proti zemní vlhkosti nad úrovní terénu tl 0,6mm</t>
  </si>
  <si>
    <t>392808465</t>
  </si>
  <si>
    <t>1630,803*1,1655 'Přepočtené koeficientem množství</t>
  </si>
  <si>
    <t>79</t>
  </si>
  <si>
    <t>711472051</t>
  </si>
  <si>
    <t>Provedení izolace proti povrchové a podpovrchové tlakové vodě termoplasty na ploše svislé S folií PVC lepenou</t>
  </si>
  <si>
    <t>904335872</t>
  </si>
  <si>
    <t>https://podminky.urs.cz/item/CS_URS_2025_01/711472051</t>
  </si>
  <si>
    <t>"skl. P.0.1, P.0.4, spojení spodní a horní vrstvy" 166,2*0,12</t>
  </si>
  <si>
    <t>80</t>
  </si>
  <si>
    <t>2143319872</t>
  </si>
  <si>
    <t>19,944*1,221 'Přepočtené koeficientem množství</t>
  </si>
  <si>
    <t>81</t>
  </si>
  <si>
    <t>711491171</t>
  </si>
  <si>
    <t>Provedení doplňků izolace proti vodě textilií na ploše vodorovné V vrstva podkladní</t>
  </si>
  <si>
    <t>-571990890</t>
  </si>
  <si>
    <t>https://podminky.urs.cz/item/CS_URS_2025_01/711491171</t>
  </si>
  <si>
    <t>82</t>
  </si>
  <si>
    <t>69311172</t>
  </si>
  <si>
    <t>geotextilie PP s ÚV stabilizací 300g/m2</t>
  </si>
  <si>
    <t>182576157</t>
  </si>
  <si>
    <t>1630,803*1,05 'Přepočtené koeficientem množství</t>
  </si>
  <si>
    <t>83</t>
  </si>
  <si>
    <t>711491172</t>
  </si>
  <si>
    <t>Provedení doplňků izolace proti vodě textilií na ploše vodorovné V vrstva ochranná</t>
  </si>
  <si>
    <t>704078357</t>
  </si>
  <si>
    <t>https://podminky.urs.cz/item/CS_URS_2025_01/711491172</t>
  </si>
  <si>
    <t>84</t>
  </si>
  <si>
    <t>1239075157</t>
  </si>
  <si>
    <t>85</t>
  </si>
  <si>
    <t>711491471</t>
  </si>
  <si>
    <t>Provedení pojistné izolace proti vodě fólií položenou volně s přelepením spojů na ploše vodorovné V</t>
  </si>
  <si>
    <t>-155170245</t>
  </si>
  <si>
    <t>https://podminky.urs.cz/item/CS_URS_2025_01/711491471</t>
  </si>
  <si>
    <t>86</t>
  </si>
  <si>
    <t>28329041</t>
  </si>
  <si>
    <t>fólie PE separační či ochranná tl 0,1mm</t>
  </si>
  <si>
    <t>-1971838591</t>
  </si>
  <si>
    <t>3261,606*1,0605 'Přepočtené koeficientem množství</t>
  </si>
  <si>
    <t>87</t>
  </si>
  <si>
    <t>998711101</t>
  </si>
  <si>
    <t>Přesun hmot pro izolace proti vodě, vlhkosti a plynům stanovený z hmotnosti přesunovaného materiálu vodorovná dopravní vzdálenost do 50 m základní v objektech výšky do 6 m</t>
  </si>
  <si>
    <t>-918451549</t>
  </si>
  <si>
    <t>https://podminky.urs.cz/item/CS_URS_2025_01/998711101</t>
  </si>
  <si>
    <t>88</t>
  </si>
  <si>
    <t>998711192</t>
  </si>
  <si>
    <t>Přesun hmot pro izolace proti vodě, vlhkosti a plynům stanovený z hmotnosti přesunovaného materiálu vodorovná dopravní vzdálenost do 50 m Příplatek k cenám za zvětšený přesun přes vymezenou vodorovnou dopravní vzdálenost do 100 m</t>
  </si>
  <si>
    <t>-1231414917</t>
  </si>
  <si>
    <t>https://podminky.urs.cz/item/CS_URS_2025_01/998711192</t>
  </si>
  <si>
    <t>89</t>
  </si>
  <si>
    <t>713121111</t>
  </si>
  <si>
    <t>Montáž tepelné izolace podlah rohožemi, pásy, deskami, dílci, bloky (izolační materiál ve specifikaci) kladenými volně jednovrstvá</t>
  </si>
  <si>
    <t>2141647360</t>
  </si>
  <si>
    <t>https://podminky.urs.cz/item/CS_URS_2025_01/713121111</t>
  </si>
  <si>
    <t>"P.0.5" 8,29*2,405</t>
  </si>
  <si>
    <t>90</t>
  </si>
  <si>
    <t>28375909</t>
  </si>
  <si>
    <t>deska EPS 150 pro konstrukce s vysokým zatížením λ=0,035 tl 50mm</t>
  </si>
  <si>
    <t>-1999174128</t>
  </si>
  <si>
    <t>19,937*1,05 'Přepočtené koeficientem množství</t>
  </si>
  <si>
    <t>91</t>
  </si>
  <si>
    <t>713121121</t>
  </si>
  <si>
    <t>Montáž tepelné izolace podlah rohožemi, pásy, deskami, dílci, bloky (izolační materiál ve specifikaci) kladenými volně dvouvrstvá</t>
  </si>
  <si>
    <t>1710335846</t>
  </si>
  <si>
    <t>https://podminky.urs.cz/item/CS_URS_2025_01/713121121</t>
  </si>
  <si>
    <t>92</t>
  </si>
  <si>
    <t>28376418</t>
  </si>
  <si>
    <t>deska XPS hrana polodrážková a hladký povrch 300kPA λ=0,035 tl 60mm</t>
  </si>
  <si>
    <t>1441733810</t>
  </si>
  <si>
    <t>1630,803*2,1 'Přepočtené koeficientem množství</t>
  </si>
  <si>
    <t>93</t>
  </si>
  <si>
    <t>-157172654</t>
  </si>
  <si>
    <t>"P.0.3" 175,4+3,8*2</t>
  </si>
  <si>
    <t>94</t>
  </si>
  <si>
    <t>28375990</t>
  </si>
  <si>
    <t>deska EPS 150 pro konstrukce s vysokým zatížením λ=0,035 tl 140mm</t>
  </si>
  <si>
    <t>-680524155</t>
  </si>
  <si>
    <t>183*2,1 'Přepočtené koeficientem množství</t>
  </si>
  <si>
    <t>95</t>
  </si>
  <si>
    <t>-1155383733</t>
  </si>
  <si>
    <t>"P.0.4" 47,0+3,8*2</t>
  </si>
  <si>
    <t>-1323639877</t>
  </si>
  <si>
    <t>54,6*2,1 'Přepočtené koeficientem množství</t>
  </si>
  <si>
    <t>995035340</t>
  </si>
  <si>
    <t>"P.0.6" (0,885+10,31)*2,44+7,725*2,8</t>
  </si>
  <si>
    <t>98</t>
  </si>
  <si>
    <t>28375911</t>
  </si>
  <si>
    <t>deska EPS 150 pro konstrukce s vysokým zatížením λ=0,035 tl 70mm</t>
  </si>
  <si>
    <t>-1620135686</t>
  </si>
  <si>
    <t>48,946*1,05 'Přepočtené koeficientem množství</t>
  </si>
  <si>
    <t>99</t>
  </si>
  <si>
    <t>28375912</t>
  </si>
  <si>
    <t>deska EPS 150 pro konstrukce s vysokým zatížením λ=0,035 tl 80mm</t>
  </si>
  <si>
    <t>132334095</t>
  </si>
  <si>
    <t>100</t>
  </si>
  <si>
    <t>998713101</t>
  </si>
  <si>
    <t>Přesun hmot pro izolace tepelné stanovený z hmotnosti přesunovaného materiálu vodorovná dopravní vzdálenost do 50 m s užitím mechanizace v objektech výšky do 6 m</t>
  </si>
  <si>
    <t>1180317762</t>
  </si>
  <si>
    <t>https://podminky.urs.cz/item/CS_URS_2025_01/998713101</t>
  </si>
  <si>
    <t>101</t>
  </si>
  <si>
    <t>998713192</t>
  </si>
  <si>
    <t>Přesun hmot pro izolace tepelné stanovený z hmotnosti přesunovaného materiálu vodorovná dopravní vzdálenost do 50 m Příplatek k cenám za zvětšený přesun přes vymezenou vodorovnou dopravní vzdálenost do 100 m</t>
  </si>
  <si>
    <t>-257772407</t>
  </si>
  <si>
    <t>https://podminky.urs.cz/item/CS_URS_2025_01/998713192</t>
  </si>
  <si>
    <t>721</t>
  </si>
  <si>
    <t>Zdravotechnika - vnitřní kanalizace</t>
  </si>
  <si>
    <t>102</t>
  </si>
  <si>
    <t>721174044</t>
  </si>
  <si>
    <t>Potrubí z trub polypropylenových připojovací DN 75</t>
  </si>
  <si>
    <t>-49258630</t>
  </si>
  <si>
    <t>https://podminky.urs.cz/item/CS_URS_2025_01/721174044</t>
  </si>
  <si>
    <t>"v.č. D.1.1.4, *6 odhad" 15,0</t>
  </si>
  <si>
    <t>103</t>
  </si>
  <si>
    <t>998721101</t>
  </si>
  <si>
    <t>Přesun hmot pro vnitřní kanalizaci stanovený z hmotnosti přesunovaného materiálu vodorovná dopravní vzdálenost do 50 m základní v objektech výšky do 6 m</t>
  </si>
  <si>
    <t>-1775577766</t>
  </si>
  <si>
    <t>https://podminky.urs.cz/item/CS_URS_2025_01/998721101</t>
  </si>
  <si>
    <t>104</t>
  </si>
  <si>
    <t>998721192</t>
  </si>
  <si>
    <t>Přesun hmot pro vnitřní kanalizaci stanovený z hmotnosti přesunovaného materiálu vodorovná dopravní vzdálenost do 50 m Příplatek k cenám za zvětšený přesun přes vymezenou vodorovnou dopravní vzdálenost do 100 m</t>
  </si>
  <si>
    <t>933233875</t>
  </si>
  <si>
    <t>https://podminky.urs.cz/item/CS_URS_2025_01/998721192</t>
  </si>
  <si>
    <t>741</t>
  </si>
  <si>
    <t>Elektroinstalace - silnoproud</t>
  </si>
  <si>
    <t>105</t>
  </si>
  <si>
    <t>741110361</t>
  </si>
  <si>
    <t>Montáž trubek ochranných s nasunutím nebo našroubováním do krabic ocelových bez závitu, uložených pevně, Ø do 70 mm</t>
  </si>
  <si>
    <t>-1565625582</t>
  </si>
  <si>
    <t>https://podminky.urs.cz/item/CS_URS_2025_01/741110361</t>
  </si>
  <si>
    <t>"v.č. D.1.1.4, *4" 4,5*4</t>
  </si>
  <si>
    <t>106</t>
  </si>
  <si>
    <t>34571323</t>
  </si>
  <si>
    <t>trubka elektroinstalační nerezová ocel bezzávitová D 17,8/20mm</t>
  </si>
  <si>
    <t>1953375246</t>
  </si>
  <si>
    <t>18*1,05 'Přepočtené koeficientem množství</t>
  </si>
  <si>
    <t>107</t>
  </si>
  <si>
    <t>998741101</t>
  </si>
  <si>
    <t>Přesun hmot pro silnoproud stanovený z hmotnosti přesunovaného materiálu vodorovná dopravní vzdálenost do 50 m základní v objektech výšky do 6 m</t>
  </si>
  <si>
    <t>-387763459</t>
  </si>
  <si>
    <t>https://podminky.urs.cz/item/CS_URS_2025_01/998741101</t>
  </si>
  <si>
    <t>108</t>
  </si>
  <si>
    <t>998741192</t>
  </si>
  <si>
    <t>Přesun hmot pro silnoproud stanovený z hmotnosti přesunovaného materiálu vodorovná dopravní vzdálenost do 50 m Příplatek k cenám za zvětšený přesun přes vymezenou vodorovnou dopravní vzdálenost do 100 m</t>
  </si>
  <si>
    <t>2121838325</t>
  </si>
  <si>
    <t>https://podminky.urs.cz/item/CS_URS_2025_01/998741192</t>
  </si>
  <si>
    <t>742</t>
  </si>
  <si>
    <t>Elektroinstalace - slaboproud</t>
  </si>
  <si>
    <t>109</t>
  </si>
  <si>
    <t>742110005</t>
  </si>
  <si>
    <t>Montáž trubek elektroinstalačních plastových ohebných uložených v podlaze</t>
  </si>
  <si>
    <t>-2061359203</t>
  </si>
  <si>
    <t>https://podminky.urs.cz/item/CS_URS_2025_01/742110005</t>
  </si>
  <si>
    <t>"v.č. D.1.1.4, *4" 50,0*2</t>
  </si>
  <si>
    <t>110</t>
  </si>
  <si>
    <t>34571351</t>
  </si>
  <si>
    <t>trubka elektroinstalační ohebná dvouplášťová korugovaná HDPE (chránička) D 40/50mm</t>
  </si>
  <si>
    <t>-2088296605</t>
  </si>
  <si>
    <t>100*1,05 'Přepočtené koeficientem množství</t>
  </si>
  <si>
    <t>111</t>
  </si>
  <si>
    <t>998742101</t>
  </si>
  <si>
    <t>Přesun hmot pro slaboproud stanovený z hmotnosti přesunovaného materiálu vodorovná dopravní vzdálenost do 50 m základní v objektech výšky do 6 m</t>
  </si>
  <si>
    <t>1455255761</t>
  </si>
  <si>
    <t>https://podminky.urs.cz/item/CS_URS_2025_01/998742101</t>
  </si>
  <si>
    <t>112</t>
  </si>
  <si>
    <t>998742192</t>
  </si>
  <si>
    <t>Přesun hmot pro slaboproud stanovený z hmotnosti přesunovaného materiálu vodorovná dopravní vzdálenost do 50 m Příplatek k cenám za zvětšený přesun přes vymezenou vodorovnou dopravní vzdálenost do 100 m</t>
  </si>
  <si>
    <t>1330758195</t>
  </si>
  <si>
    <t>https://podminky.urs.cz/item/CS_URS_2025_01/998742192</t>
  </si>
  <si>
    <t>113</t>
  </si>
  <si>
    <t>ZV/01</t>
  </si>
  <si>
    <t>Ocelový rošt čtyřdílný sněžné jámy, žárově zinkováno pro stupeň korozní agresivity prostředí C3 - výroba, dodávka a montáž</t>
  </si>
  <si>
    <t>-295165127</t>
  </si>
  <si>
    <t>"v.č. D.1.1.8" 1,0</t>
  </si>
  <si>
    <t>114</t>
  </si>
  <si>
    <t>998767101</t>
  </si>
  <si>
    <t>Přesun hmot pro zámečnické konstrukce stanovený z hmotnosti přesunovaného materiálu vodorovná dopravní vzdálenost do 50 m základní v objektech výšky do 6 m</t>
  </si>
  <si>
    <t>-1042799569</t>
  </si>
  <si>
    <t>https://podminky.urs.cz/item/CS_URS_2025_01/998767101</t>
  </si>
  <si>
    <t>115</t>
  </si>
  <si>
    <t>998767192</t>
  </si>
  <si>
    <t>Přesun hmot pro zámečnické konstrukce stanovený z hmotnosti přesunovaného materiálu vodorovná dopravní vzdálenost do 50 m Příplatek k cenám za zvětšený přesun přes vymezenou vodorovnou dopravní vzdálenost do 100 m</t>
  </si>
  <si>
    <t>937068041</t>
  </si>
  <si>
    <t>https://podminky.urs.cz/item/CS_URS_2025_01/998767192</t>
  </si>
  <si>
    <t>Konstrukce zámečnické - montáž ocelových schodišť včetně přemístění</t>
  </si>
  <si>
    <t>116</t>
  </si>
  <si>
    <t>767s.01´</t>
  </si>
  <si>
    <t>Montáž schodiště přímočarého bez podstupnic, š. 80 cm, 6 stupňů s podestou, jednostranné zábradlí, nátěr pro třídu korozní agresivity C3 včetně přípravy podkladu</t>
  </si>
  <si>
    <t>334215715</t>
  </si>
  <si>
    <t>117</t>
  </si>
  <si>
    <t>767s.02´</t>
  </si>
  <si>
    <t>Montáž schodiště přímočarého bez podstupnic, š. 125 cm, 6 stupňů, oboustranné zábradlí, nátěr pro třídu korozní agresivity C3 včetně přípravy podkladu</t>
  </si>
  <si>
    <t>-302378602</t>
  </si>
  <si>
    <t>118</t>
  </si>
  <si>
    <t>767s.03´</t>
  </si>
  <si>
    <t>Montáž schodiště přímočarého bez podstupnic, š. 160 cm, 7 stupňů, oboustranné zábradlí, nátěr pro třídu korozní agresivity C3 včetně přípravy podkladu</t>
  </si>
  <si>
    <t>-828156967</t>
  </si>
  <si>
    <t>119</t>
  </si>
  <si>
    <t>767s.04´</t>
  </si>
  <si>
    <t>Montáž schodiště křivočarého bez podstupnic, š. 70 cm, 6 stupňů, oboustranné zábradlí, nátěr pro třídu korozní agresivity C3 včetně přípravy podkladu</t>
  </si>
  <si>
    <t>586632244</t>
  </si>
  <si>
    <t>120</t>
  </si>
  <si>
    <t>767s.05´</t>
  </si>
  <si>
    <t>Montáž schodiště křivočarého bez podstupnic, š. 110 cm, 6 stupňů, oboustranné zábradlí, nátěr pro třídu korozní agresivity C3 včetně přípravy podkladu</t>
  </si>
  <si>
    <t>205087732</t>
  </si>
  <si>
    <t>777</t>
  </si>
  <si>
    <t>Podlahy lité</t>
  </si>
  <si>
    <t>121</t>
  </si>
  <si>
    <t>777111111</t>
  </si>
  <si>
    <t>Příprava podkladu před provedením litých podlah vysátí</t>
  </si>
  <si>
    <t>-785139559</t>
  </si>
  <si>
    <t>https://podminky.urs.cz/item/CS_URS_2025_01/777111111</t>
  </si>
  <si>
    <t>122</t>
  </si>
  <si>
    <t>777111121</t>
  </si>
  <si>
    <t>Příprava podkladu před provedením litých podlah obroušení ruční ( v místě styku se stěnou, v rozích apod.)</t>
  </si>
  <si>
    <t>-408199862</t>
  </si>
  <si>
    <t>https://podminky.urs.cz/item/CS_URS_2025_01/777111121</t>
  </si>
  <si>
    <t>"P.0.2 - P.0.7" 18,4+155,7+53,7+35,1+14,0+7,15+36,4</t>
  </si>
  <si>
    <t>123</t>
  </si>
  <si>
    <t>777111123</t>
  </si>
  <si>
    <t>Příprava podkladu před provedením litých podlah obroušení strojní</t>
  </si>
  <si>
    <t>795427567</t>
  </si>
  <si>
    <t>https://podminky.urs.cz/item/CS_URS_2025_01/777111123</t>
  </si>
  <si>
    <t>"P.0.2 - P.0.7" 66,23+213,24+3,8*2+42,37+3,8*2+41,03+15,88+63,31-5,4+78,27+9,17</t>
  </si>
  <si>
    <t>"P.0.2, podstupnice střídaček" (11,74+11,37)*(0,5+0,5)</t>
  </si>
  <si>
    <t>"P.0.2+P.0.6, sokl" 151,75*0,06</t>
  </si>
  <si>
    <t>124</t>
  </si>
  <si>
    <t>777111141</t>
  </si>
  <si>
    <t>Příprava podkladu před provedením litých podlah otryskání</t>
  </si>
  <si>
    <t>-598993708</t>
  </si>
  <si>
    <t>https://podminky.urs.cz/item/CS_URS_2025_01/777111141</t>
  </si>
  <si>
    <t>125</t>
  </si>
  <si>
    <t>777131101</t>
  </si>
  <si>
    <t>Penetrační nátěr podlahy epoxidový na podklad suchý a vyzrálý</t>
  </si>
  <si>
    <t>1155524583</t>
  </si>
  <si>
    <t>https://podminky.urs.cz/item/CS_URS_2025_01/777131101</t>
  </si>
  <si>
    <t>126</t>
  </si>
  <si>
    <t>777611143</t>
  </si>
  <si>
    <t>Krycí nátěr podlahy chemicky odolný epoxidový</t>
  </si>
  <si>
    <t>-719880360</t>
  </si>
  <si>
    <t>https://podminky.urs.cz/item/CS_URS_2025_01/777611143</t>
  </si>
  <si>
    <t>127</t>
  </si>
  <si>
    <t>777611161</t>
  </si>
  <si>
    <t>Krycí nátěr podlahy protiskluzová úprava prosyp křemenným pískem</t>
  </si>
  <si>
    <t>-268735127</t>
  </si>
  <si>
    <t>https://podminky.urs.cz/item/CS_URS_2025_01/777611161</t>
  </si>
  <si>
    <t>128</t>
  </si>
  <si>
    <t>777612109</t>
  </si>
  <si>
    <t>Uzavírací nátěr podlahy epoxidový protiskluzný</t>
  </si>
  <si>
    <t>1542326119</t>
  </si>
  <si>
    <t>https://podminky.urs.cz/item/CS_URS_2025_01/777612109</t>
  </si>
  <si>
    <t>129</t>
  </si>
  <si>
    <t>777612105</t>
  </si>
  <si>
    <t>Uzavírací nátěr podlahy protiskluzná úprava plnění skleněnými kuličkami (ballotini)</t>
  </si>
  <si>
    <t>934833157</t>
  </si>
  <si>
    <t>https://podminky.urs.cz/item/CS_URS_2025_01/777612105</t>
  </si>
  <si>
    <t>130</t>
  </si>
  <si>
    <t>777911111</t>
  </si>
  <si>
    <t>Napojení na stěnu nebo sokl fabionem z epoxidové stěrky plněné pískem tuhé</t>
  </si>
  <si>
    <t>-262241623</t>
  </si>
  <si>
    <t>https://podminky.urs.cz/item/CS_URS_2025_01/777911111</t>
  </si>
  <si>
    <t>"P.0.2+P.0.6, 1.03+1.29+1.44+1.45+1.47" 16,8+48,3+35,2+14,05+37,4</t>
  </si>
  <si>
    <t>131</t>
  </si>
  <si>
    <t>998777101</t>
  </si>
  <si>
    <t>Přesun hmot pro podlahy lité stanovený z hmotnosti přesunovaného materiálu vodorovná dopravní vzdálenost do 50 m základní v objektech výšky do 6 m</t>
  </si>
  <si>
    <t>-1917309414</t>
  </si>
  <si>
    <t>https://podminky.urs.cz/item/CS_URS_2025_01/998777101</t>
  </si>
  <si>
    <t>132</t>
  </si>
  <si>
    <t>998777192</t>
  </si>
  <si>
    <t>Přesun hmot pro podlahy lité stanovený z hmotnosti přesunovaného materiálu vodorovná dopravní vzdálenost do 50 m Příplatek k cenám za zvětšený přesun přes vymezenou vodorovnou dopravní vzdálenost do 100 m</t>
  </si>
  <si>
    <t>1739828097</t>
  </si>
  <si>
    <t>https://podminky.urs.cz/item/CS_URS_2025_01/998777192</t>
  </si>
  <si>
    <t>783</t>
  </si>
  <si>
    <t>Dokončovací práce - nátěry</t>
  </si>
  <si>
    <t>133</t>
  </si>
  <si>
    <t>783101201</t>
  </si>
  <si>
    <t>Příprava podkladu truhlářských konstrukcí před provedením nátěru broušení smirkovým papírem nebo plátnem hrubé</t>
  </si>
  <si>
    <t>-1558683508</t>
  </si>
  <si>
    <t>https://podminky.urs.cz/item/CS_URS_2025_01/783101201</t>
  </si>
  <si>
    <t>134</t>
  </si>
  <si>
    <t>783101203</t>
  </si>
  <si>
    <t>Příprava podkladu truhlářských konstrukcí před provedením nátěru broušení smirkovým papírem nebo plátnem jemné</t>
  </si>
  <si>
    <t>-1965624157</t>
  </si>
  <si>
    <t>https://podminky.urs.cz/item/CS_URS_2025_01/783101203</t>
  </si>
  <si>
    <t>135</t>
  </si>
  <si>
    <t>783101403</t>
  </si>
  <si>
    <t>Příprava podkladu truhlářských konstrukcí před provedením nátěru oprášení</t>
  </si>
  <si>
    <t>1774322114</t>
  </si>
  <si>
    <t>https://podminky.urs.cz/item/CS_URS_2025_01/783101403</t>
  </si>
  <si>
    <t>136</t>
  </si>
  <si>
    <t>783144101</t>
  </si>
  <si>
    <t>Základní nátěr truhlářských konstrukcí jednonásobný polyuretanový</t>
  </si>
  <si>
    <t>659220327</t>
  </si>
  <si>
    <t>https://podminky.urs.cz/item/CS_URS_2025_01/783144101</t>
  </si>
  <si>
    <t>137</t>
  </si>
  <si>
    <t>783147101</t>
  </si>
  <si>
    <t>Krycí nátěr truhlářských konstrukcí jednonásobný polyuretanový</t>
  </si>
  <si>
    <t>306044899</t>
  </si>
  <si>
    <t>https://podminky.urs.cz/item/CS_URS_2025_01/783147101</t>
  </si>
  <si>
    <t>"P.0.2, sedáky střídaček" 12,0*0,5*2</t>
  </si>
  <si>
    <t>138</t>
  </si>
  <si>
    <t>783801505</t>
  </si>
  <si>
    <t>Příprava podkladu omítek před provedením nátěru omytí s odmaštěním a následným opláchnutím</t>
  </si>
  <si>
    <t>-884665406</t>
  </si>
  <si>
    <t>https://podminky.urs.cz/item/CS_URS_2025_01/783801505</t>
  </si>
  <si>
    <t>139</t>
  </si>
  <si>
    <t>783806805</t>
  </si>
  <si>
    <t>Odstranění nátěrů z omítek opálením s obroušením</t>
  </si>
  <si>
    <t>-248878881</t>
  </si>
  <si>
    <t>https://podminky.urs.cz/item/CS_URS_2025_01/783806805</t>
  </si>
  <si>
    <t>140</t>
  </si>
  <si>
    <t>783823143</t>
  </si>
  <si>
    <t>Penetrační nátěr omítek hladkých zdiva lícového silikátový</t>
  </si>
  <si>
    <t>-2014456226</t>
  </si>
  <si>
    <t>https://podminky.urs.cz/item/CS_URS_2025_01/783823143</t>
  </si>
  <si>
    <t>141</t>
  </si>
  <si>
    <t>783827503</t>
  </si>
  <si>
    <t>Krycí (ochranný) nátěr omítek dvojnásobný hladkých zdiva lícového silikátový</t>
  </si>
  <si>
    <t>-1121948301</t>
  </si>
  <si>
    <t>https://podminky.urs.cz/item/CS_URS_2025_01/783827503</t>
  </si>
  <si>
    <t>"v.č. D.1.1.4, po obvodě do výšky 150 cm" 230,0*1,5</t>
  </si>
  <si>
    <t>784</t>
  </si>
  <si>
    <t>Dokončovací práce - malby a tapety</t>
  </si>
  <si>
    <t>142</t>
  </si>
  <si>
    <t>784111001</t>
  </si>
  <si>
    <t>Oprášení (ometení) podkladu v místnostech výšky do 3,80 m</t>
  </si>
  <si>
    <t>1819286884</t>
  </si>
  <si>
    <t>https://podminky.urs.cz/item/CS_URS_2025_01/784111001</t>
  </si>
  <si>
    <t>143</t>
  </si>
  <si>
    <t>784121001</t>
  </si>
  <si>
    <t>Oškrabání malby v místnostech výšky do 3,80 m</t>
  </si>
  <si>
    <t>2084608133</t>
  </si>
  <si>
    <t>https://podminky.urs.cz/item/CS_URS_2025_01/784121001</t>
  </si>
  <si>
    <t>144</t>
  </si>
  <si>
    <t>784121011</t>
  </si>
  <si>
    <t>Rozmývání podkladu po oškrabání malby v místnostech výšky do 3,80 m</t>
  </si>
  <si>
    <t>1444492424</t>
  </si>
  <si>
    <t>https://podminky.urs.cz/item/CS_URS_2025_01/784121011</t>
  </si>
  <si>
    <t>145</t>
  </si>
  <si>
    <t>784181101</t>
  </si>
  <si>
    <t>Penetrace podkladu jednonásobná základní akrylátová bezbarvá v místnostech výšky do 3,80 m</t>
  </si>
  <si>
    <t>549928880</t>
  </si>
  <si>
    <t>https://podminky.urs.cz/item/CS_URS_2025_01/784181101</t>
  </si>
  <si>
    <t>146</t>
  </si>
  <si>
    <t>784211121</t>
  </si>
  <si>
    <t>Malby z malířských směsí oděruvzdorných za mokra dvojnásobné, bílé za mokra oděruvzdorné středně v místnostech výšky do 3,80 m</t>
  </si>
  <si>
    <t>817817479</t>
  </si>
  <si>
    <t>https://podminky.urs.cz/item/CS_URS_2025_01/784211121</t>
  </si>
  <si>
    <t>"P.0.2, výmalba stěn do 3,0 m, 1.03+1.44+1.45+1.46+1.47" (16,8+36,2+14,1+13,35+37,3)*3,0</t>
  </si>
  <si>
    <t>"stropy, 1.03+1.44+1.45+1.46+1.47" 65,39+40,8+15,9+62,9+77,35</t>
  </si>
  <si>
    <t>789</t>
  </si>
  <si>
    <t>Povrchové úpravy ocelových konstrukcí a technologických zařízení</t>
  </si>
  <si>
    <t>147</t>
  </si>
  <si>
    <t>789211532</t>
  </si>
  <si>
    <t>Otryskání povrchu zařízení suché abrazivní tryskání abrazivem ze strusky, s povrchem nečlenitým stupeň zarezavění C, stupeň přípravy Sa 2 1/2</t>
  </si>
  <si>
    <t>1328507275</t>
  </si>
  <si>
    <t>https://podminky.urs.cz/item/CS_URS_2025_01/789211532</t>
  </si>
  <si>
    <t>148</t>
  </si>
  <si>
    <t>789421543</t>
  </si>
  <si>
    <t>Žárové stříkání ocelových konstrukcí slitinou zinacor ZnAl, tloušťky 150 μm, třídy III</t>
  </si>
  <si>
    <t>778087636</t>
  </si>
  <si>
    <t>https://podminky.urs.cz/item/CS_URS_2025_01/789421543</t>
  </si>
  <si>
    <t>"v.č. D.3.2.3, HEB140" 2,45*0,805*3</t>
  </si>
  <si>
    <t>OK</t>
  </si>
  <si>
    <t>Ostatní konstrukce</t>
  </si>
  <si>
    <t>149</t>
  </si>
  <si>
    <t>OK1.01</t>
  </si>
  <si>
    <t>Objektový dilatační profil podlahový do betonu, vodotěsný, včetně krycího plechu (materiál nerez, hliník, termoplast), dodání a osazení</t>
  </si>
  <si>
    <t>301236589</t>
  </si>
  <si>
    <t>"v.č. D.1.1.4, *3, DET.01+02" 176,0</t>
  </si>
  <si>
    <t>150</t>
  </si>
  <si>
    <t>OK1.02</t>
  </si>
  <si>
    <t>Lajnování hrací plochy podle předpisů ČSLH a IIHF</t>
  </si>
  <si>
    <t>-685175459</t>
  </si>
  <si>
    <t>151</t>
  </si>
  <si>
    <t>OK1.03</t>
  </si>
  <si>
    <t>Opatření na ochranu stávajících výplní, konstrukcí, prvků a povrchů před poškozením v průběhu výstavby, zřízení včetně následného odstranění</t>
  </si>
  <si>
    <t>-422718866</t>
  </si>
  <si>
    <t>040 - MANTINELY</t>
  </si>
  <si>
    <t>PSV - PSV</t>
  </si>
  <si>
    <t xml:space="preserve">    D.1.1.2 - Mantinely - stávající</t>
  </si>
  <si>
    <t>D.1.1.6 - Mantinely - nové (dodávka a montáž)</t>
  </si>
  <si>
    <t xml:space="preserve">    1 - SUPER PRUŽNÝ BEZPEČNOSTNÍ MANTINEL S NASTAVITELNOU PRUŽNOSTÍ </t>
  </si>
  <si>
    <t xml:space="preserve">    2 - HRÁČSKÉ PROSTORY</t>
  </si>
  <si>
    <t xml:space="preserve">    3 - MOŽNÉ ROZŠÍŘENÍ </t>
  </si>
  <si>
    <t>D.1.1.2</t>
  </si>
  <si>
    <t>Mantinely - stávající</t>
  </si>
  <si>
    <t>1.1</t>
  </si>
  <si>
    <t>Demontáž stávajícího mantinelu 58,0x28,0m (typ CANADA 14, výroba HOKEJ-SPORT CZ sro), včetně kotevních prvků, nástavby ochranných skel 1600/800 mm a prostoru hráčských a trestných lavic, naložení, odvoz a uložení na skládce / sběrném dvoře, včetně poplatku (skládkovného)</t>
  </si>
  <si>
    <t>-617022591</t>
  </si>
  <si>
    <t>D.1.1.6</t>
  </si>
  <si>
    <t>Mantinely - nové (dodávka a montáž)</t>
  </si>
  <si>
    <t xml:space="preserve">SUPER PRUŽNÝ BEZPEČNOSTNÍ MANTINEL S NASTAVITELNOU PRUŽNOSTÍ </t>
  </si>
  <si>
    <t>1.1.</t>
  </si>
  <si>
    <t>Super pružný bezpečnostní mantinel - rozměr hrací plochy 58,00 x 28,00 m / R 8,5 m</t>
  </si>
  <si>
    <t>komplet</t>
  </si>
  <si>
    <t>1296591783</t>
  </si>
  <si>
    <t>1.2.</t>
  </si>
  <si>
    <t>Nástavba ochranných litých plexiskel v HC provedení - 2,40 / 1,80 m - síla 15 mm</t>
  </si>
  <si>
    <t>-204506120</t>
  </si>
  <si>
    <t>1.3.</t>
  </si>
  <si>
    <t>Kompletní překrytí reklam - síla 3 mm</t>
  </si>
  <si>
    <t>1674404441</t>
  </si>
  <si>
    <t>1.4.</t>
  </si>
  <si>
    <t>Ochranné sítě v prostorách za brankami 37,5 x 5 m vč. hliníkové konstrukce</t>
  </si>
  <si>
    <t>443340791</t>
  </si>
  <si>
    <t>1.5.</t>
  </si>
  <si>
    <t>Zadní překrytí mantinelu</t>
  </si>
  <si>
    <t>-811176614</t>
  </si>
  <si>
    <t>HRÁČSKÉ PROSTORY</t>
  </si>
  <si>
    <t>2.1.</t>
  </si>
  <si>
    <t>Ohrazení a zasklení střídaček pro hráče - vnitřní rozměr 10,00 x 2,00 m</t>
  </si>
  <si>
    <t>-1911894992</t>
  </si>
  <si>
    <t>2.2.</t>
  </si>
  <si>
    <t>Ohrazení a zasklení trestných lavic + časoměřičů - vnitřní rozměr 14,50 x 1,50 m</t>
  </si>
  <si>
    <t>589613091</t>
  </si>
  <si>
    <t>2.3.</t>
  </si>
  <si>
    <t>Zvýšené podlahy + zvýšený stupeň pro trenéry</t>
  </si>
  <si>
    <t>-756923788</t>
  </si>
  <si>
    <t>2.4.</t>
  </si>
  <si>
    <t>Lavice pro hráče</t>
  </si>
  <si>
    <t>-441687415</t>
  </si>
  <si>
    <t>2.5.</t>
  </si>
  <si>
    <t>Odkládací boxy - fixace na lavice pro hráče</t>
  </si>
  <si>
    <t>1598438791</t>
  </si>
  <si>
    <t>2.6.</t>
  </si>
  <si>
    <t>Zadní překrytí hráčských prostor</t>
  </si>
  <si>
    <t>1102932711</t>
  </si>
  <si>
    <t xml:space="preserve">MOŽNÉ ROZŠÍŘENÍ </t>
  </si>
  <si>
    <t>3.1.</t>
  </si>
  <si>
    <t>Ochranné závěsy na plexiskla</t>
  </si>
  <si>
    <t>-1003338564</t>
  </si>
  <si>
    <t>3.2.</t>
  </si>
  <si>
    <t>Sada náhradních plexiskel + fixačních lišt</t>
  </si>
  <si>
    <t>-612803216</t>
  </si>
  <si>
    <t>3.3.</t>
  </si>
  <si>
    <t>Kotevní prvky mantinelu pro alternativní rozměr hrací plochy 58 x 26 m / R 8,5 m</t>
  </si>
  <si>
    <t>-590507066</t>
  </si>
  <si>
    <t>050 - ELEKTRO + MAR</t>
  </si>
  <si>
    <t xml:space="preserve">D1 - 1. Stávající rozvaděč RH </t>
  </si>
  <si>
    <t xml:space="preserve">D2 - 2. Rozvaděč RMCH2 </t>
  </si>
  <si>
    <t xml:space="preserve">    D3 - Skříňový rozvaděč</t>
  </si>
  <si>
    <t xml:space="preserve">    D4 - MaR</t>
  </si>
  <si>
    <t xml:space="preserve">    D5 - Programovatelný řídící systém</t>
  </si>
  <si>
    <t xml:space="preserve">    D6 - Příslušenství</t>
  </si>
  <si>
    <t xml:space="preserve">D7 - 3. Stávající rozvaděč strojovny chlazení </t>
  </si>
  <si>
    <t>D8 - 4. Operátorské pracoviště</t>
  </si>
  <si>
    <t>D9 - 5. SW - PLC + PC</t>
  </si>
  <si>
    <t>D10 - 6. Elektromontáže</t>
  </si>
  <si>
    <t xml:space="preserve">    D11 - Elektroinstalace</t>
  </si>
  <si>
    <t xml:space="preserve">    D12 - Montáž oceloplechových rozvodnic</t>
  </si>
  <si>
    <t xml:space="preserve">    D13 - Komponenty</t>
  </si>
  <si>
    <t xml:space="preserve">    D14 - Snímače</t>
  </si>
  <si>
    <t xml:space="preserve">    D15 - Kabel silový flexibilní</t>
  </si>
  <si>
    <t xml:space="preserve">    D16 - Kabel silový stíněný flexibilní</t>
  </si>
  <si>
    <t xml:space="preserve">    D17 - Kabel komunikacni</t>
  </si>
  <si>
    <t xml:space="preserve">    D18 - Rozvodné krabice z lis. Izolantu</t>
  </si>
  <si>
    <t xml:space="preserve">    D19 - Elektroinstalační lišta, trubka</t>
  </si>
  <si>
    <t xml:space="preserve">    D20 - Kabelový žlab drátěný</t>
  </si>
  <si>
    <t xml:space="preserve">    D21 - HODINOVÉ ZÚČTOVACÍ SAZBY</t>
  </si>
  <si>
    <t xml:space="preserve">    D22 - SPOLUPRÁCE S DODAVATELEM PŘI</t>
  </si>
  <si>
    <t xml:space="preserve">    D23 - DLE ČSN 331500</t>
  </si>
  <si>
    <t>D24 - 7. Ostatní</t>
  </si>
  <si>
    <t>D1</t>
  </si>
  <si>
    <t xml:space="preserve">1. Stávající rozvaděč RH </t>
  </si>
  <si>
    <t>Pol163</t>
  </si>
  <si>
    <t>Jistič 3P/63A, elektron.spoušť</t>
  </si>
  <si>
    <t>ks</t>
  </si>
  <si>
    <t>Pol164</t>
  </si>
  <si>
    <t>Vypínací cívka 230V (napěťová)</t>
  </si>
  <si>
    <t>Pol165</t>
  </si>
  <si>
    <t>Tunelové svorky jističe</t>
  </si>
  <si>
    <t>sad</t>
  </si>
  <si>
    <t>Pol166</t>
  </si>
  <si>
    <t>Drátové propoje</t>
  </si>
  <si>
    <t>Pol167</t>
  </si>
  <si>
    <t>Ostatní montážní a pomocný materiál</t>
  </si>
  <si>
    <t>kpl.</t>
  </si>
  <si>
    <t>Pol168</t>
  </si>
  <si>
    <t>Úprava rozvaděče</t>
  </si>
  <si>
    <t>hod</t>
  </si>
  <si>
    <t>Pol169</t>
  </si>
  <si>
    <t>Oznac.štítky rozvaděče</t>
  </si>
  <si>
    <t>D2</t>
  </si>
  <si>
    <t xml:space="preserve">2. Rozvaděč RMCH2 </t>
  </si>
  <si>
    <t>D3</t>
  </si>
  <si>
    <t>Skříňový rozvaděč</t>
  </si>
  <si>
    <t>Pol170</t>
  </si>
  <si>
    <t>NÁSTĚNNÝ ROZV.800x1200x300</t>
  </si>
  <si>
    <t>Pol171</t>
  </si>
  <si>
    <t>Din lišta prof 15mm, 2m</t>
  </si>
  <si>
    <t>Pol172</t>
  </si>
  <si>
    <t>Žlab perforovaný 100x80, 2m</t>
  </si>
  <si>
    <t>Pol173</t>
  </si>
  <si>
    <t>Žlab perforovaný 80x80, 2m</t>
  </si>
  <si>
    <t>Pol174</t>
  </si>
  <si>
    <t>Žlab perforovaný 60x80, 2m</t>
  </si>
  <si>
    <t>Pol175</t>
  </si>
  <si>
    <t>NOSIČ PE/N</t>
  </si>
  <si>
    <t>Pol176</t>
  </si>
  <si>
    <t>Jistič 3P/50A, elektron.spoušť</t>
  </si>
  <si>
    <t>Pol177</t>
  </si>
  <si>
    <t>Rozbočná svorka L1,L2,L3/160A</t>
  </si>
  <si>
    <t>Pol178</t>
  </si>
  <si>
    <t>Pojistk.odpínač vel. 000/3P-125A</t>
  </si>
  <si>
    <t>Pol179</t>
  </si>
  <si>
    <t>Pojistky 000/63A</t>
  </si>
  <si>
    <t>Pol180</t>
  </si>
  <si>
    <t>Přep.ochrana třída I a II /3P se signalizací</t>
  </si>
  <si>
    <t>Pol181</t>
  </si>
  <si>
    <t>Jistič B4/1P</t>
  </si>
  <si>
    <t>Pol182</t>
  </si>
  <si>
    <t>STOP tlačítko v krytu</t>
  </si>
  <si>
    <t>Pol183</t>
  </si>
  <si>
    <t>Signálka 230V/LED, bílá</t>
  </si>
  <si>
    <t>sada</t>
  </si>
  <si>
    <t>Pol184</t>
  </si>
  <si>
    <t>Jistič B6/3P</t>
  </si>
  <si>
    <t>Pol185</t>
  </si>
  <si>
    <t>Relé hlídání sledu fází</t>
  </si>
  <si>
    <t>Pol186</t>
  </si>
  <si>
    <t>Osvetlení rozvaděče</t>
  </si>
  <si>
    <t>Pol187</t>
  </si>
  <si>
    <t>Dveřní spínač</t>
  </si>
  <si>
    <t>Pol188</t>
  </si>
  <si>
    <t>Motor.spouštěč 2,5-4,0A/3P</t>
  </si>
  <si>
    <t>Pol189</t>
  </si>
  <si>
    <t>Stykač 12A/5,5kW/4P, 230V</t>
  </si>
  <si>
    <t>Pol190</t>
  </si>
  <si>
    <t>Relé termist. ochrany</t>
  </si>
  <si>
    <t>Pol191</t>
  </si>
  <si>
    <t>Motor.spouštěč 4,0-6,3A/3P</t>
  </si>
  <si>
    <t>Pol192</t>
  </si>
  <si>
    <t>Motor.spouštěč 6,3-10,0A/3P</t>
  </si>
  <si>
    <t>Pol193</t>
  </si>
  <si>
    <t>Motor.spouštěč 1,6-2,5A/3P</t>
  </si>
  <si>
    <t>Pol194</t>
  </si>
  <si>
    <t>Jistič + proudový chránič 16A/2P/300mA</t>
  </si>
  <si>
    <t>Pol195</t>
  </si>
  <si>
    <t>Pomocný kontakt jističe 2/2</t>
  </si>
  <si>
    <t>D4</t>
  </si>
  <si>
    <t>MaR</t>
  </si>
  <si>
    <t>Pol196</t>
  </si>
  <si>
    <t>Jistič B16/1P</t>
  </si>
  <si>
    <t>Pol197</t>
  </si>
  <si>
    <t>Oddělovací tlumivka 16A</t>
  </si>
  <si>
    <t>Pol198</t>
  </si>
  <si>
    <t>Přepěť.ochrana s vf filtem 16A se signalizací</t>
  </si>
  <si>
    <t>Pol199</t>
  </si>
  <si>
    <t>Pol200</t>
  </si>
  <si>
    <t>Jistič B10/1P</t>
  </si>
  <si>
    <t>Pol201</t>
  </si>
  <si>
    <t>Zásuvka ČSN vestavná 230V</t>
  </si>
  <si>
    <t>Pol202</t>
  </si>
  <si>
    <t>Jistič D10/1P</t>
  </si>
  <si>
    <t>Pol203</t>
  </si>
  <si>
    <t>Jistič D6/1P</t>
  </si>
  <si>
    <t>Pol204</t>
  </si>
  <si>
    <t>Jistič B6/1P</t>
  </si>
  <si>
    <t>Pol205</t>
  </si>
  <si>
    <t>Pol206</t>
  </si>
  <si>
    <t>Zdroj 230/24V DC/ 10A</t>
  </si>
  <si>
    <t>Pol207</t>
  </si>
  <si>
    <t>Pojistk.terminál 4x10A, dálkový reset</t>
  </si>
  <si>
    <t>Pol208</t>
  </si>
  <si>
    <t>Poj.svorka 4mm 5x20mm, 24VDC</t>
  </si>
  <si>
    <t>Pol209</t>
  </si>
  <si>
    <t>Poj.svorka 4mm 5x20mm, 230V</t>
  </si>
  <si>
    <t>D5</t>
  </si>
  <si>
    <t>Programovatelný řídící systém</t>
  </si>
  <si>
    <t>Pol210</t>
  </si>
  <si>
    <t>Napájecí modul 10A</t>
  </si>
  <si>
    <t>Pol211</t>
  </si>
  <si>
    <t>Modul CPU</t>
  </si>
  <si>
    <t>Pol212</t>
  </si>
  <si>
    <t>Modul komunikace IM 200SP, komunikace Profinet</t>
  </si>
  <si>
    <t>Pol213</t>
  </si>
  <si>
    <t>Modul komunikace RS422/485-Modbus, vč.patice</t>
  </si>
  <si>
    <t>Pol214</t>
  </si>
  <si>
    <t>Modul analog.vstupů 4x(RTD), vč.patice</t>
  </si>
  <si>
    <t>Pol215</t>
  </si>
  <si>
    <t>Modul analog.vstupů 8x(0-10V/4-20mA), vč patice</t>
  </si>
  <si>
    <t>Pol216</t>
  </si>
  <si>
    <t>Modul digit.vstupů 8xDI(24V), vč.patice</t>
  </si>
  <si>
    <t>Pol217</t>
  </si>
  <si>
    <t>Modul digit.výstupů 8xDO(24V), vč.patice</t>
  </si>
  <si>
    <t>Pol218</t>
  </si>
  <si>
    <t>Switch- ethernet, 8Pin Et</t>
  </si>
  <si>
    <t>152</t>
  </si>
  <si>
    <t>Pol219</t>
  </si>
  <si>
    <t>Příslušenství řídicího systému</t>
  </si>
  <si>
    <t>154</t>
  </si>
  <si>
    <t>Pol220</t>
  </si>
  <si>
    <t>Modul vzdálené komunikace</t>
  </si>
  <si>
    <t>156</t>
  </si>
  <si>
    <t>Pol221</t>
  </si>
  <si>
    <t>Modem GSM+antena</t>
  </si>
  <si>
    <t>158</t>
  </si>
  <si>
    <t>Pol222</t>
  </si>
  <si>
    <t>Tlačítkový ovladač, černý, 1xzap.</t>
  </si>
  <si>
    <t>160</t>
  </si>
  <si>
    <t>Pol223</t>
  </si>
  <si>
    <t>Signálka 24VDC/LED, červená</t>
  </si>
  <si>
    <t>162</t>
  </si>
  <si>
    <t>Pol224</t>
  </si>
  <si>
    <t>Přepínač 2P, 0-1, na DIN</t>
  </si>
  <si>
    <t>164</t>
  </si>
  <si>
    <t>D6</t>
  </si>
  <si>
    <t>Příslušenství</t>
  </si>
  <si>
    <t>Pol225</t>
  </si>
  <si>
    <t>Relé 230V AC/1P</t>
  </si>
  <si>
    <t>166</t>
  </si>
  <si>
    <t>Pol226</t>
  </si>
  <si>
    <t>Relé 230V AC/2P</t>
  </si>
  <si>
    <t>168</t>
  </si>
  <si>
    <t>Pol227</t>
  </si>
  <si>
    <t>Relé 230V AC/4P</t>
  </si>
  <si>
    <t>170</t>
  </si>
  <si>
    <t>Pol228</t>
  </si>
  <si>
    <t>Relé 24V DC/1P</t>
  </si>
  <si>
    <t>172</t>
  </si>
  <si>
    <t>Pol229</t>
  </si>
  <si>
    <t>Relé 24V DC/2P</t>
  </si>
  <si>
    <t>174</t>
  </si>
  <si>
    <t>Pol230</t>
  </si>
  <si>
    <t>Svorka ochranná 25mm2</t>
  </si>
  <si>
    <t>176</t>
  </si>
  <si>
    <t>Pol231</t>
  </si>
  <si>
    <t>Řadová svorka 4mm</t>
  </si>
  <si>
    <t>178</t>
  </si>
  <si>
    <t>Pol232</t>
  </si>
  <si>
    <t>Svorka ochranná 4mm2</t>
  </si>
  <si>
    <t>180</t>
  </si>
  <si>
    <t>Pol233</t>
  </si>
  <si>
    <t>Ukončení svorek 4mm2</t>
  </si>
  <si>
    <t>182</t>
  </si>
  <si>
    <t>Pol234</t>
  </si>
  <si>
    <t>Oddělovací stěna izol.</t>
  </si>
  <si>
    <t>184</t>
  </si>
  <si>
    <t>Pol235</t>
  </si>
  <si>
    <t>Řadová svorka dvojitá 4mm (2P)</t>
  </si>
  <si>
    <t>186</t>
  </si>
  <si>
    <t>Pol236</t>
  </si>
  <si>
    <t>Řadová svorka trojitá 4mm (2P+PE)</t>
  </si>
  <si>
    <t>188</t>
  </si>
  <si>
    <t>190</t>
  </si>
  <si>
    <t>Pol237</t>
  </si>
  <si>
    <t>192</t>
  </si>
  <si>
    <t>Pol238</t>
  </si>
  <si>
    <t>194</t>
  </si>
  <si>
    <t>Pol239</t>
  </si>
  <si>
    <t>Výroba rozvadeče</t>
  </si>
  <si>
    <t>196</t>
  </si>
  <si>
    <t>Pol240</t>
  </si>
  <si>
    <t>Označ.štítky rozvaděče</t>
  </si>
  <si>
    <t>198</t>
  </si>
  <si>
    <t>D7</t>
  </si>
  <si>
    <t xml:space="preserve">3. Stávající rozvaděč strojovny chlazení </t>
  </si>
  <si>
    <t>Pol241</t>
  </si>
  <si>
    <t>200</t>
  </si>
  <si>
    <t>202</t>
  </si>
  <si>
    <t>Pol242</t>
  </si>
  <si>
    <t>Relé 24V DC/4P</t>
  </si>
  <si>
    <t>204</t>
  </si>
  <si>
    <t>Pol243</t>
  </si>
  <si>
    <t>Poj.svorka 4mm 5x20mm</t>
  </si>
  <si>
    <t>206</t>
  </si>
  <si>
    <t>208</t>
  </si>
  <si>
    <t>210</t>
  </si>
  <si>
    <t>212</t>
  </si>
  <si>
    <t>Pol244</t>
  </si>
  <si>
    <t>Ukončení svorek</t>
  </si>
  <si>
    <t>214</t>
  </si>
  <si>
    <t>Pol245</t>
  </si>
  <si>
    <t>216</t>
  </si>
  <si>
    <t>Pol246</t>
  </si>
  <si>
    <t>218</t>
  </si>
  <si>
    <t>220</t>
  </si>
  <si>
    <t>222</t>
  </si>
  <si>
    <t>D8</t>
  </si>
  <si>
    <t>4. Operátorské pracoviště</t>
  </si>
  <si>
    <t>Pol247</t>
  </si>
  <si>
    <t>PC stanice + monitor 30"</t>
  </si>
  <si>
    <t>224</t>
  </si>
  <si>
    <t>Pol248</t>
  </si>
  <si>
    <t>SW- Licence Runtime - Server/1000Db</t>
  </si>
  <si>
    <t>226</t>
  </si>
  <si>
    <t>Pol249</t>
  </si>
  <si>
    <t>SW-Licence Runtime - Client/950Db</t>
  </si>
  <si>
    <t>228</t>
  </si>
  <si>
    <t>Pol250</t>
  </si>
  <si>
    <t>SW-uživatelský - vizualizace</t>
  </si>
  <si>
    <t>230</t>
  </si>
  <si>
    <t>Pol251</t>
  </si>
  <si>
    <t>Návod na obsluhu vizualizace</t>
  </si>
  <si>
    <t>232</t>
  </si>
  <si>
    <t>Pol252</t>
  </si>
  <si>
    <t>Zaučení obsluhy</t>
  </si>
  <si>
    <t>234</t>
  </si>
  <si>
    <t>Pol253</t>
  </si>
  <si>
    <t>Montažní práce</t>
  </si>
  <si>
    <t>236</t>
  </si>
  <si>
    <t>D9</t>
  </si>
  <si>
    <t>5. SW - PLC + PC</t>
  </si>
  <si>
    <t>Pol254</t>
  </si>
  <si>
    <t>SW - řídící systém PLC</t>
  </si>
  <si>
    <t>db</t>
  </si>
  <si>
    <t>238</t>
  </si>
  <si>
    <t>D10</t>
  </si>
  <si>
    <t>6. Elektromontáže</t>
  </si>
  <si>
    <t>D11</t>
  </si>
  <si>
    <t>Elektroinstalace</t>
  </si>
  <si>
    <t>Pol255</t>
  </si>
  <si>
    <t>Demontáže MaR ledové plochy</t>
  </si>
  <si>
    <t>240</t>
  </si>
  <si>
    <t>D12</t>
  </si>
  <si>
    <t>Montáž oceloplechových rozvodnic</t>
  </si>
  <si>
    <t>Pol256</t>
  </si>
  <si>
    <t>Do 150 kg</t>
  </si>
  <si>
    <t>242</t>
  </si>
  <si>
    <t>D13</t>
  </si>
  <si>
    <t>Komponenty</t>
  </si>
  <si>
    <t>Pol257</t>
  </si>
  <si>
    <t>Bezpečnostní vypínač 20A/4P v krytu</t>
  </si>
  <si>
    <t>244</t>
  </si>
  <si>
    <t>Pol258</t>
  </si>
  <si>
    <t>Ovládací tlačítko v krytu</t>
  </si>
  <si>
    <t>246</t>
  </si>
  <si>
    <t>Pol259</t>
  </si>
  <si>
    <t>Přepínač A-0-R s LED zelená/230V v krytu</t>
  </si>
  <si>
    <t>248</t>
  </si>
  <si>
    <t>Pol260</t>
  </si>
  <si>
    <t>Zásuvka 16A/230V, IP44</t>
  </si>
  <si>
    <t>250</t>
  </si>
  <si>
    <t>D14</t>
  </si>
  <si>
    <t>Snímače</t>
  </si>
  <si>
    <t>Pol261</t>
  </si>
  <si>
    <t>Snímač teploty do jímky Pt1000/120mm, vč jímky</t>
  </si>
  <si>
    <t>252</t>
  </si>
  <si>
    <t>Pol262</t>
  </si>
  <si>
    <t>Snímač teploty do jímky Pt1000/420mm, vč jímky</t>
  </si>
  <si>
    <t>254</t>
  </si>
  <si>
    <t>Pol263</t>
  </si>
  <si>
    <t>Snímač teploty kabelový Pt1000/10m</t>
  </si>
  <si>
    <t>256</t>
  </si>
  <si>
    <t>Pol264</t>
  </si>
  <si>
    <t>Snímač teploty kabelový Pt1000/5m</t>
  </si>
  <si>
    <t>258</t>
  </si>
  <si>
    <t>Pol265</t>
  </si>
  <si>
    <t>Snímač hladiny NH3 v nádrži výstup 4-20mA, rozsah 0-3m, radarový'</t>
  </si>
  <si>
    <t>260</t>
  </si>
  <si>
    <t>Pol266</t>
  </si>
  <si>
    <t>Houkačka 230V</t>
  </si>
  <si>
    <t>262</t>
  </si>
  <si>
    <t>Pol267</t>
  </si>
  <si>
    <t>Světelný maják, červ., žlutý, zelený 24V DC</t>
  </si>
  <si>
    <t>264</t>
  </si>
  <si>
    <t>D15</t>
  </si>
  <si>
    <t>Kabel silový flexibilní</t>
  </si>
  <si>
    <t>Pol268</t>
  </si>
  <si>
    <t>Kabel flexibilní CU JZ-4x25</t>
  </si>
  <si>
    <t>266</t>
  </si>
  <si>
    <t>Pol269</t>
  </si>
  <si>
    <t>Kabel flexibilní CU JZ-3x2,5</t>
  </si>
  <si>
    <t>268</t>
  </si>
  <si>
    <t>Pol270</t>
  </si>
  <si>
    <t>Kabel flexibilní CU JZ-4x1,5</t>
  </si>
  <si>
    <t>270</t>
  </si>
  <si>
    <t>Pol271</t>
  </si>
  <si>
    <t>Kabel flexibilní CU JZ-3x1,5</t>
  </si>
  <si>
    <t>272</t>
  </si>
  <si>
    <t>Pol272</t>
  </si>
  <si>
    <t>Kabel flexibilní CU OZ-7x0,75</t>
  </si>
  <si>
    <t>274</t>
  </si>
  <si>
    <t>Pol273</t>
  </si>
  <si>
    <t>Kabel flexibilní CU OZ-4x0,75</t>
  </si>
  <si>
    <t>276</t>
  </si>
  <si>
    <t>Pol274</t>
  </si>
  <si>
    <t>Kabel flexibilní CU OZ-2x0,75</t>
  </si>
  <si>
    <t>278</t>
  </si>
  <si>
    <t>D16</t>
  </si>
  <si>
    <t>Kabel silový stíněný flexibilní</t>
  </si>
  <si>
    <t>Pol275</t>
  </si>
  <si>
    <t>Kabel flexibilní stíněný OZ 7x0,75</t>
  </si>
  <si>
    <t>280</t>
  </si>
  <si>
    <t>Pol276</t>
  </si>
  <si>
    <t>Kabel flexibilní stíněný OZ 4x0,75</t>
  </si>
  <si>
    <t>282</t>
  </si>
  <si>
    <t>Pol277</t>
  </si>
  <si>
    <t>Kabel flexibilní stíněný OZ 3x0,75</t>
  </si>
  <si>
    <t>284</t>
  </si>
  <si>
    <t>Pol278</t>
  </si>
  <si>
    <t>Kabel flexibilní stíněný OZ 2x0,75</t>
  </si>
  <si>
    <t>286</t>
  </si>
  <si>
    <t>D17</t>
  </si>
  <si>
    <t>Kabel komunikacni</t>
  </si>
  <si>
    <t>Pol279</t>
  </si>
  <si>
    <t>Kabel ProfiNet, zelený</t>
  </si>
  <si>
    <t>288</t>
  </si>
  <si>
    <t>Pol280</t>
  </si>
  <si>
    <t>Kabel ethernet FTP</t>
  </si>
  <si>
    <t>290</t>
  </si>
  <si>
    <t>D18</t>
  </si>
  <si>
    <t>Rozvodné krabice z lis. Izolantu</t>
  </si>
  <si>
    <t>Pol281</t>
  </si>
  <si>
    <t>6455-11 do 4 mm2</t>
  </si>
  <si>
    <t>292</t>
  </si>
  <si>
    <t>Pol282</t>
  </si>
  <si>
    <t>Rozbočná krabice do podlahy</t>
  </si>
  <si>
    <t>294</t>
  </si>
  <si>
    <t>D19</t>
  </si>
  <si>
    <t>Elektroinstalační lišta, trubka</t>
  </si>
  <si>
    <t>Pol283</t>
  </si>
  <si>
    <t>LV18x23 vkladací</t>
  </si>
  <si>
    <t>296</t>
  </si>
  <si>
    <t>Pol284</t>
  </si>
  <si>
    <t>LV24x22 vkladací</t>
  </si>
  <si>
    <t>298</t>
  </si>
  <si>
    <t>Pol285</t>
  </si>
  <si>
    <t>LV40x40 vkladací</t>
  </si>
  <si>
    <t>300</t>
  </si>
  <si>
    <t>Pol286</t>
  </si>
  <si>
    <t>Trubka ochranná ohebná, průměr 63mm</t>
  </si>
  <si>
    <t>302</t>
  </si>
  <si>
    <t>Pol287</t>
  </si>
  <si>
    <t>Trubka PVC pevná - M20</t>
  </si>
  <si>
    <t>304</t>
  </si>
  <si>
    <t>153</t>
  </si>
  <si>
    <t>Pol288</t>
  </si>
  <si>
    <t>Trubka PVC pevná - M25</t>
  </si>
  <si>
    <t>306</t>
  </si>
  <si>
    <t>Pol289</t>
  </si>
  <si>
    <t>Trubka PVC pevná - M32</t>
  </si>
  <si>
    <t>308</t>
  </si>
  <si>
    <t>155</t>
  </si>
  <si>
    <t>Pol290</t>
  </si>
  <si>
    <t>Trubka PVC ohebná - M20</t>
  </si>
  <si>
    <t>310</t>
  </si>
  <si>
    <t>Pol291</t>
  </si>
  <si>
    <t>Trubka PVC ohebná - M25</t>
  </si>
  <si>
    <t>312</t>
  </si>
  <si>
    <t>157</t>
  </si>
  <si>
    <t>Pol292</t>
  </si>
  <si>
    <t>Trubka PVC ohebná - M32</t>
  </si>
  <si>
    <t>314</t>
  </si>
  <si>
    <t>D20</t>
  </si>
  <si>
    <t>Kabelový žlab drátěný</t>
  </si>
  <si>
    <t>Pol293</t>
  </si>
  <si>
    <t>Kabelový žlab drátěný, GP, 300/50, vč příslušenství</t>
  </si>
  <si>
    <t>316</t>
  </si>
  <si>
    <t>159</t>
  </si>
  <si>
    <t>Pol294</t>
  </si>
  <si>
    <t>Kabelový žlab drátěný, GP, 200/50, vč příslušenství</t>
  </si>
  <si>
    <t>318</t>
  </si>
  <si>
    <t>Pol295</t>
  </si>
  <si>
    <t>Kabelový žlab drátěný, GP, 150/50, vč příslušenství</t>
  </si>
  <si>
    <t>320</t>
  </si>
  <si>
    <t>161</t>
  </si>
  <si>
    <t>Pol296</t>
  </si>
  <si>
    <t>Kabelový žlab drátěný, GP, 100/50, vč příslušenství</t>
  </si>
  <si>
    <t>322</t>
  </si>
  <si>
    <t>Pol297</t>
  </si>
  <si>
    <t>Kabelový žlab drátěný, GP, 50/50, vč příslušenství</t>
  </si>
  <si>
    <t>324</t>
  </si>
  <si>
    <t>163</t>
  </si>
  <si>
    <t>Pol298</t>
  </si>
  <si>
    <t>Ostatni nosny material</t>
  </si>
  <si>
    <t>326</t>
  </si>
  <si>
    <t>D21</t>
  </si>
  <si>
    <t>HODINOVÉ ZÚČTOVACÍ SAZBY</t>
  </si>
  <si>
    <t>Pol299</t>
  </si>
  <si>
    <t>Přiíprava ke komplexni zkoušce</t>
  </si>
  <si>
    <t>328</t>
  </si>
  <si>
    <t>165</t>
  </si>
  <si>
    <t>Pol300</t>
  </si>
  <si>
    <t>330</t>
  </si>
  <si>
    <t>D22</t>
  </si>
  <si>
    <t>SPOLUPRÁCE S DODAVATELEM PŘI</t>
  </si>
  <si>
    <t>Pol301</t>
  </si>
  <si>
    <t>zapojovaní a zkouškách</t>
  </si>
  <si>
    <t>332</t>
  </si>
  <si>
    <t>D23</t>
  </si>
  <si>
    <t>DLE ČSN 331500</t>
  </si>
  <si>
    <t>167</t>
  </si>
  <si>
    <t>Pol302</t>
  </si>
  <si>
    <t>Revizni technik</t>
  </si>
  <si>
    <t>334</t>
  </si>
  <si>
    <t>Pol303</t>
  </si>
  <si>
    <t>Uzemnění, pospojení technologie</t>
  </si>
  <si>
    <t>336</t>
  </si>
  <si>
    <t>169</t>
  </si>
  <si>
    <t>Pol304</t>
  </si>
  <si>
    <t>Protipožární přepážky</t>
  </si>
  <si>
    <t>338</t>
  </si>
  <si>
    <t>Pol305</t>
  </si>
  <si>
    <t>Dokumentace skutečného stavu</t>
  </si>
  <si>
    <t>340</t>
  </si>
  <si>
    <t>171</t>
  </si>
  <si>
    <t>Pol306</t>
  </si>
  <si>
    <t>Práce EMI + MaR, kalibrace, zkoušky</t>
  </si>
  <si>
    <t>342</t>
  </si>
  <si>
    <t>D24</t>
  </si>
  <si>
    <t>7. Ostatní</t>
  </si>
  <si>
    <t>Pol307</t>
  </si>
  <si>
    <t>Doprava a přesuny hmot</t>
  </si>
  <si>
    <t>-267427600</t>
  </si>
  <si>
    <t>173</t>
  </si>
  <si>
    <t>Pol308</t>
  </si>
  <si>
    <t>PPV - materiál a práce</t>
  </si>
  <si>
    <t>1378144627</t>
  </si>
  <si>
    <t>060 - STROJNÍ ČÁST</t>
  </si>
  <si>
    <t>D1 - Aparáty</t>
  </si>
  <si>
    <t>D2 - Čerpadla</t>
  </si>
  <si>
    <t>D3 - Armatury a čidla</t>
  </si>
  <si>
    <t xml:space="preserve">    D4 - Armatury a čidla pro okruh NH3</t>
  </si>
  <si>
    <t xml:space="preserve">    D5 - Armatury pro vodní okruh a okruh nemrznoucí směsi (médium: voda, PG 25%, +10...+65°C)</t>
  </si>
  <si>
    <t>D6 - Montážní materiál - strojovna</t>
  </si>
  <si>
    <t xml:space="preserve">    D7 - Potrubní rozvody - ocel</t>
  </si>
  <si>
    <t xml:space="preserve">    D8 - Potrubní rozvody - NEREZ 1.4301 (AISI 304) (voda + PG 25%, vč. potrubí mezí strojovnou chlazení a ro</t>
  </si>
  <si>
    <t xml:space="preserve">    D9 - Potrubní rozvody - NEREZ 1.4301 (AISI 304) (pro vybavení sněžné jámy)</t>
  </si>
  <si>
    <t xml:space="preserve">    D10 - Montážní materiál pro vybavení sněžné jámy</t>
  </si>
  <si>
    <t xml:space="preserve">    D11 - Potrubní rozvody - PP-RCT PN20 (Rolbovna)</t>
  </si>
  <si>
    <t xml:space="preserve">    D12 - Hutní materiál pro kotvení potrubí 11373.0 (strojovna + rolbovna) </t>
  </si>
  <si>
    <t xml:space="preserve">    D13 - Objímka s gumovou vložkou</t>
  </si>
  <si>
    <t xml:space="preserve">    D14 - Objímka dvoudílná s izolační PUR vložkou</t>
  </si>
  <si>
    <t xml:space="preserve">    D15 - Příslušenství k objímkám (třmenům)</t>
  </si>
  <si>
    <t xml:space="preserve">    D16 - Ostatní montážní materiál</t>
  </si>
  <si>
    <t>D17 - Montážní materiál - ledová plocha</t>
  </si>
  <si>
    <t xml:space="preserve">    D18 - Potrubí ledové plochy, ocelové</t>
  </si>
  <si>
    <t xml:space="preserve">    D19 - Potrubní rozvody - PEHD 100 </t>
  </si>
  <si>
    <t xml:space="preserve">    D20 - Materiál pro kotvení rozdělovacího a sběrného potrubí, rozvodného potrubí</t>
  </si>
  <si>
    <t xml:space="preserve">    D21 - Materiál pro kotvení potrubí v ledové ploše</t>
  </si>
  <si>
    <t xml:space="preserve">D22 - Nátěrový systém splnující ČSN EN ISO 12944-1 až 8 (SKA min C3, životnost H vysoká nad 15let) </t>
  </si>
  <si>
    <t>D23 - Tepelné izolace</t>
  </si>
  <si>
    <t xml:space="preserve">    D24 - Tepelné izolace na bázi syntetického kaučuku≥10.000 μ λ=0,034 W/(m•K) Médium: NH3:-10°C, PG:+12+voda</t>
  </si>
  <si>
    <t xml:space="preserve">    D25 - Tepelná izolace z minerální vlny, s Al folií, λ=0,035 W/(m•K), Médium: voda +20 až +65°C</t>
  </si>
  <si>
    <t>D26 - Náplně</t>
  </si>
  <si>
    <t>D27 - Ostatní náklady</t>
  </si>
  <si>
    <t>Aparáty</t>
  </si>
  <si>
    <t>Pol1</t>
  </si>
  <si>
    <t>Deskový výměník tepla</t>
  </si>
  <si>
    <t>Poznámka k položce:_x000d_
Chladič přehřátých par NH3_x000d_
 - Pracovní médium: čpavek (R717) / voda_x000d_
 - Tepelný výkon: 60,0 kW_x000d_
 - Provedení desek - nerez Alloy 316 L_x000d_
 - Primár - čpavek - vstup/výstup: +80,0 / +46,0 °C_x000d_
 - Primár - čpavek - tlaková ztráta max. 25,0 kPa_x000d_
 - Sekundár - voda - vstup/výstup: +45,0 / +55,0 °C_x000d_
 - včetně opor pro uchycení</t>
  </si>
  <si>
    <t>Pol2</t>
  </si>
  <si>
    <t>Kondenzátor kotlový ležatý - trubkový</t>
  </si>
  <si>
    <t>Poznámka k položce:_x000d_
Kondenzátor NH3 - ohřev sprchovací vody pro sněžnou jámu_x000d_
 - Pracovní médium čpavek (R717) / voda_x000d_
 - Kondenzační výkon: 250 kW_x000d_
 - Kondenzační teplota: +35°C_x000d_
 - Sekundár - voda - vstup/výstup: +10 / +25 °C_x000d_
 - Sekundár - voda - tlaková ztráta max. 45 kPa_x000d_
 - Provedení trubek a trubkovnice - nerez Alloy 316 _x000d_
 - Provedení pláště - černá ocel + nátěr_x000d_
 - Včetně průhledítka v plášti_x000d_
 - Včetně přivařených podpěr pro uchycení</t>
  </si>
  <si>
    <t>Pol3</t>
  </si>
  <si>
    <t>Poznámka k položce:_x000d_
Chladič kapalného NH3 - ohřev podloží_x000d_
 - pracovní médium čpavek (R717) / PG 25%_x000d_
 - tepelný výkon: 30 kW_x000d_
 - provedení desek - nerez Alloy 316 _x000d_
 - primár - čpavek - vstup/výstup: +28,0 / +18,0 °C_x000d_
 - primár - čpavek - tlaková ztráta max. 9 kPa_x000d_
 - sekundár - vstup/výstup: +12,0 / +15,0 °C_x000d_
 - sekundár - tlaková ztráta max. 55 kPa_x000d_
 - včetně opor pro uchycení</t>
  </si>
  <si>
    <t>Pol4</t>
  </si>
  <si>
    <t>Zásobní nádrž na vodu</t>
  </si>
  <si>
    <t xml:space="preserve">Poznámka k položce:_x000d_
Zásobní nádrž pro vodu na rolbu_x000d_
 - Pracovní médium: voda_x000d_
 - Objem nádoby 3000 dm³_x000d_
 - Průměr 1250 mm / L  2400 mm_x000d_
 - Min./max. dovolená teplota +5°C až +95°C_x000d_
 - Maximální dovolený tlak: 6 bar_x000d_
 - Materiál: Nerez AISI 316 L</t>
  </si>
  <si>
    <t>Pol5</t>
  </si>
  <si>
    <t>Poznámka k položce:_x000d_
Zásobní nádrž pro vodu na rolbu_x000d_
 - pracovní médium: voda_x000d_
 - objem nádoby: 2000 dm³_x000d_
 - kulatá, rozměry (pr*v) 1200x1800 mm_x000d_
 - pracovní teplota: +5 až +35°C_x000d_
 - pracovní tlak: beztlaká_x000d_
 - materiál: plast_x000d_
 - nádrž včetně děleného víka</t>
  </si>
  <si>
    <t>Pol6</t>
  </si>
  <si>
    <t>Automatická úprava doplňkové vody</t>
  </si>
  <si>
    <t>Poznámka k položce:_x000d_
Úprava doplňkové vody pro rolbu_x000d_
 - Max. průtok vody: 5,0 m³_x000d_
 - Max. denní kapacita 50 m³_x000d_
 - 1x mechanický předfiltr + systémový oddělovač_x000d_
 - 1x Automatický jednoduchý změkčovací filtr_x000d_
 - Automatické dávkování přípravku pro zkvalitnění ledu_x000d_
 - Včetně dopravy,montáže,oživení zařízení a zaškolení obsluhy_x000d_
 - Včetně první náplně chemie</t>
  </si>
  <si>
    <t>Pol7</t>
  </si>
  <si>
    <t>Filtrace pro zpětné využití vody pro rolbu</t>
  </si>
  <si>
    <t xml:space="preserve">Poznámka k položce:_x000d_
- Max. průtok vody: 3,0 m³_x000d_
 - Mechanický filtr s proplachem:_x000d_
   - filtrační schopnost 150 mikronů_x000d_
   - filttrační plocha 1200 cm², DN 65_x000d_
   - vč.držáku na stěnu, 2* manometr_x000d_
 - Automatický pískový filtr:_x000d_
   - 1x automatický řidicí ventil_x000d_
   - 1x sklolaminátová láhev s podstavcem_x000d_
   - speciální filtrační hmota pro první naplnění_x000d_
 - Tří-cestný ventil pro řízení proplachu pískové filtrace_x000d_
 - Včetně dopravy, montáže, oživení zařízení a zaškolení obsluhy</t>
  </si>
  <si>
    <t>Pol8</t>
  </si>
  <si>
    <t>Expanzomat</t>
  </si>
  <si>
    <t>Poznámka k položce:_x000d_
- Pracovní médium: PG 25%_x000d_
 - Objem 140 L_x000d_
 - Maximální dovolený tlak: 6 bar_x000d_
 - Servisní ventil se zajištěním R1"</t>
  </si>
  <si>
    <t>Pol9</t>
  </si>
  <si>
    <t>Poznámka k položce:_x000d_
- Pracovní médium: voda_x000d_
 - Objem 200 L_x000d_
 - Maximální dovolený tlak: 6 bar_x000d_
 - Servisní ventil se zajištěním R1"</t>
  </si>
  <si>
    <t>Čerpadla</t>
  </si>
  <si>
    <t>Pol10</t>
  </si>
  <si>
    <t>Čerpadlo vody</t>
  </si>
  <si>
    <t>Poznámka k položce:_x000d_
Okruh předehřevu vody_x000d_
 - médium: voda_x000d_
 - 5,5 m³/hod., 200 kPa_x000d_
 - elektromotor 1,1 kW, 3x230D/400Y V, 50Hz</t>
  </si>
  <si>
    <t>Pol11</t>
  </si>
  <si>
    <t>Čerpadlo nemrznoucí směsi</t>
  </si>
  <si>
    <t>Poznámka k položce:_x000d_
Okruh ohřevu podloží pro plochu-hokej_x000d_
 - médium: EG_x000d_
 - 6,5 m³/hod., 170 kPa_x000d_
 - elektromotor 0,75 kW, 3x230D/400Y V, 50Hz</t>
  </si>
  <si>
    <t>Pol12</t>
  </si>
  <si>
    <t>Čerpadlo ponorné</t>
  </si>
  <si>
    <t>Poznámka k položce:_x000d_
Okruh sprchování jámy_x000d_
 - médium: voda_x000d_
 - 15,0 m³/hod., 240 kPa_x000d_
 - elektromotor 2,2 kW</t>
  </si>
  <si>
    <t>Pol13</t>
  </si>
  <si>
    <t>Poznámka k položce:_x000d_
Okruh zpětné využití vody_x000d_
 - médium: voda_x000d_
 - 5,0 m³/hod., 350 kPa_x000d_
 - elektromotor 3,7 kW_x000d_
 - vč. mělnícího zařízení na vstupu</t>
  </si>
  <si>
    <t>Pol14</t>
  </si>
  <si>
    <t>Kompaktní automatická tlaková stanice</t>
  </si>
  <si>
    <t>Poznámka k položce:_x000d_
Okruh vody pro rolbu_x000d_
 - médium: voda_x000d_
 - 6,0 m³/hod., 45,00 m.k.sl., _x000d_
 - provedení: vícestupňové čerpadlo, exp.nádoba, armatury, manometr, PI_x000d_
 - elektromotor 2,2 kW, 3x400V, IE3, FM_x000d_
 - řízení na konstantní tlak plynulou regulací</t>
  </si>
  <si>
    <t>Armatury a čidla</t>
  </si>
  <si>
    <t>Armatury a čidla pro okruh NH3</t>
  </si>
  <si>
    <t>Pol15</t>
  </si>
  <si>
    <t>Ventil uzavírací (servisní), navařovací, rohový, vč. záslepovací matice, DN15, PN25</t>
  </si>
  <si>
    <t>Pol16</t>
  </si>
  <si>
    <t>Ventil uzavírací pro NH3, přímý, navařovací vč. Krytky, DN15, PN25</t>
  </si>
  <si>
    <t>Pol17</t>
  </si>
  <si>
    <t>Ventil uzavírací pro NH3, přímý, navařovací vč. Krytky, DN40, PN25</t>
  </si>
  <si>
    <t>Pol18</t>
  </si>
  <si>
    <t>Ventil uzavírací pro NH3, přímý, navařovací vč. Krytky, DN50, PN25</t>
  </si>
  <si>
    <t>Pol19</t>
  </si>
  <si>
    <t>Rychlouzavírací odolejovací ventil, rohový, navařovací, vč. přípojky na hadici, DN15, PN25</t>
  </si>
  <si>
    <t>Pol20</t>
  </si>
  <si>
    <t>Ventil regulační pro NH3, přímý, navařovací vč. Krytky, DN10, PN25</t>
  </si>
  <si>
    <t>Pol21</t>
  </si>
  <si>
    <t>Ventil regulační pro NH3, přímý, navařovací vč. Krytky, DN15, PN25</t>
  </si>
  <si>
    <t>Pol22</t>
  </si>
  <si>
    <t>Ventil střídací uzavírací pro NH3 - vstupní/výstupní přípoj: FD25/G 1 1/4", FD25, PN25</t>
  </si>
  <si>
    <t>Pol23</t>
  </si>
  <si>
    <t>Ventil pojistný pro NH3 - výstupní přípoj: FD25, DN20/32, PN25, otevírací přetlak 2,0 MPa(G)</t>
  </si>
  <si>
    <t>Pol24</t>
  </si>
  <si>
    <t>Elektromagnetický ventil pro čpavek - Cívka 12W; 230 V AC, IP67, přírubový, DN15</t>
  </si>
  <si>
    <t>Pol25</t>
  </si>
  <si>
    <t>Průhledítko do potrubí, oboustranné navařovací, DN20, PN25</t>
  </si>
  <si>
    <t>Pol26</t>
  </si>
  <si>
    <t>Ventil tlakoměrový pro NH3, třícestný - připojení manometru + test, vč. přípojky + nástavec, M20x1,5, materiál: 1.4021</t>
  </si>
  <si>
    <t>Pol27</t>
  </si>
  <si>
    <t>Tlakoměr pro NH3 - rozsah -0,1 až 2,4 MPa, průměr 100 mm, s glycerinovou náplní, celonerezové provedení, M20x1,5, spodní přípoj</t>
  </si>
  <si>
    <t>Pol28</t>
  </si>
  <si>
    <t>Teploměr bimetalový vč. nerez jímky, návarku a těsnění - rozsah 0/+100°C, l = 100 mm - nerezové provedení, G 1/2"</t>
  </si>
  <si>
    <t>Armatury pro vodní okruh a okruh nemrznoucí směsi (médium: voda, PG 25%, +10...+65°C)</t>
  </si>
  <si>
    <t>Pol29</t>
  </si>
  <si>
    <t>Zpětná klapka - materiál: mosaz, s vnitřními závity, G 1"</t>
  </si>
  <si>
    <t>Pol30</t>
  </si>
  <si>
    <t>Zpětná klapka - materiál: mosaz, s vnitřními závity, G 5/4"</t>
  </si>
  <si>
    <t>Pol31</t>
  </si>
  <si>
    <t>Zpětná klapka - materiál: mosaz, s vnitřními závity, G 6/4"</t>
  </si>
  <si>
    <t>Pol32</t>
  </si>
  <si>
    <t>Zpětná klapka - materiál: mosaz, s vnitřními závity, G 2"</t>
  </si>
  <si>
    <t>Pol33</t>
  </si>
  <si>
    <t>Filtr, závitový - materiál: mosaz, síto: nerez, s vnitřními závity, G 2"</t>
  </si>
  <si>
    <t>Pol34</t>
  </si>
  <si>
    <t>Kulový kohout nátrubkový, s páčkou - materiál: mosaz, s vnitřními závity, G 1/2"</t>
  </si>
  <si>
    <t>Pol35</t>
  </si>
  <si>
    <t>Kulový kohout nátrubkový, s páčkou - materiál: mosaz, s vnitřními závity, G 3/4"</t>
  </si>
  <si>
    <t>Pol36</t>
  </si>
  <si>
    <t>Kulový kohout nátrubkový, s páčkou - materiál: mosaz, s vnitřními závity, G 1"</t>
  </si>
  <si>
    <t>Pol37</t>
  </si>
  <si>
    <t>Kulový kohout nátrubkový, s páčkou - materiál: mosaz, s vnitřními závity, G 5/4"</t>
  </si>
  <si>
    <t>Pol38</t>
  </si>
  <si>
    <t>Kulový kohout nátrubkový, s páčkou - materiál: mosaz, s vnitřními závity, G 6/4"</t>
  </si>
  <si>
    <t>Pol39</t>
  </si>
  <si>
    <t>Kulový kohout nátrubkový, s páčkou - materiál: mosaz, s vnitřními závity, G 2"</t>
  </si>
  <si>
    <t>Pol40</t>
  </si>
  <si>
    <t>Automatický termostatický směšovací ventil, rozsah +35…+60°C, G 1"</t>
  </si>
  <si>
    <t>Pol41</t>
  </si>
  <si>
    <t>Šoupátko, závitové - materiál: mosaz, s vnitřními závity, G 5/4"</t>
  </si>
  <si>
    <t>Pol42</t>
  </si>
  <si>
    <t>Šoupátko, závitové - materiál: mosaz, s vnitřními závity, G 2"</t>
  </si>
  <si>
    <t>Pol43</t>
  </si>
  <si>
    <t>Automatický odvzušňovací ventil, závitový - max. provozní přetlak: 10 bar, těleso: mosaz, G 1/2"</t>
  </si>
  <si>
    <t>Pol44</t>
  </si>
  <si>
    <t>Pojistný ventil závitový, s vnitřními závity - otevírací přetlak 5 bar, těleso: mosaz, G 1/2"</t>
  </si>
  <si>
    <t>Pol45</t>
  </si>
  <si>
    <t>Pojistný ventil závitový, s vnitřními závity - otevírací přetlak 6 bar, těleso: mosaz, G 1/2"</t>
  </si>
  <si>
    <t>Pol46</t>
  </si>
  <si>
    <t>Pojistný ventil závitový, s vnitřními závity - otevírací přetlak 6 bar, těleso: mosaz, G 3/4"</t>
  </si>
  <si>
    <t>Pol47</t>
  </si>
  <si>
    <t>Pojistný ventil závitový, s vnitřními závity - otevírací přetlak 6 bar, těleso: mosaz, G 1"</t>
  </si>
  <si>
    <t>Pol48</t>
  </si>
  <si>
    <t>Solenoid ventil - 230 V AC, NC funkce, těleso: mosaz, G 5/4"</t>
  </si>
  <si>
    <t>Pol49</t>
  </si>
  <si>
    <t>Trubicový stavoznak plastový, vč kulových kohoutů, DN20, PN16</t>
  </si>
  <si>
    <t>Poznámka k položce:_x000d_
- středová vzdálenost: 800 mm_x000d_
 - materiál/těsnění: Plast/EPDM_x000d_
 - připojení: přírubové DN15, PN16_x000d_
 - uzavírací element: 2x kulový kohout DN15_x000d_
 - odkalení + odvzdušnění</t>
  </si>
  <si>
    <t>Pol50</t>
  </si>
  <si>
    <t>Tlakoměrový kohout vč. nátrubkové přípojky - uhlíková ocel, připojení G1/2" - DIN 16 262, G 1/2"</t>
  </si>
  <si>
    <t>Pol51</t>
  </si>
  <si>
    <t>Smyčka zahnutá s nátrubkovou přípojkou - uhlíková ocel, k přivaření / G1/2", G 1/2"</t>
  </si>
  <si>
    <t>Pol52</t>
  </si>
  <si>
    <t>Tlakoměr - rozsah 0 – 0,6 MPa, průměr 100 mm, spodní přípoj G1/2", s glycerinovou náplní, nerezové provedení, G 1/2"</t>
  </si>
  <si>
    <t>Pol53</t>
  </si>
  <si>
    <t>Teploměr bimetalový - rozsah +0/+100°C, l = 100 mm, nerezové provedení, vč. nerez jímky, návarku G1/2", těsnění, G 1/2"</t>
  </si>
  <si>
    <t>Pol54</t>
  </si>
  <si>
    <t>Ostatní drobná armatura</t>
  </si>
  <si>
    <t>Montážní materiál - strojovna</t>
  </si>
  <si>
    <t>Potrubní rozvody - ocel</t>
  </si>
  <si>
    <t>Pol55</t>
  </si>
  <si>
    <t>Trubka, bezešvá Ø 14 x 2,0 DIN 2448 materiál 12 021.1 (P235GH)</t>
  </si>
  <si>
    <t>Pol56</t>
  </si>
  <si>
    <t>Trubka, bezešvá Ø 21,3 x 2,6 DIN 2448 materiál 12 021.1 (P235GH)</t>
  </si>
  <si>
    <t>Pol57</t>
  </si>
  <si>
    <t>Trubka, bezešvá Ø 26,9 x 2,6 DIN 2448 materiál 12 021.1 (P235GH)</t>
  </si>
  <si>
    <t>Pol58</t>
  </si>
  <si>
    <t>Trubka, bezešvá Ø 42,4 x 2,6 DIN 2448 materiál 12 021.1 (P235GH)</t>
  </si>
  <si>
    <t>Pol59</t>
  </si>
  <si>
    <t>Trubka, bezešvá Ø 48,3 x 2,6 DIN 2448 materiál 12 021.1 (P235GH)</t>
  </si>
  <si>
    <t>Pol60</t>
  </si>
  <si>
    <t>Trubka, bezešvá Ø 60,3 x 3,2 DIN 2448 materiál 12 021.1 (P235GH)</t>
  </si>
  <si>
    <t>Pol61</t>
  </si>
  <si>
    <t>Trubka, bezešvá Ø 114,3 x 4,0 DIN 2448 materiál 12 021.1 (P235GH)</t>
  </si>
  <si>
    <t>Pol62</t>
  </si>
  <si>
    <t>Trubkový oblouk 90° 3D, bezešvý Ø 14 x 2,0 DIN 2605 materiál 12 021.1 (P235GH)</t>
  </si>
  <si>
    <t>Pol63</t>
  </si>
  <si>
    <t>Trubkový oblouk 90° 3D, bezešvý Ø 21,3 x 2,6 DIN 2605 materiál 12 021.1 (P235GH)</t>
  </si>
  <si>
    <t>Pol64</t>
  </si>
  <si>
    <t>Trubkový oblouk 90° 3D, bezešvý Ø 26,9 x 2,6 DIN 2605 materiál 12 021.1 (P235GH)</t>
  </si>
  <si>
    <t>Pol65</t>
  </si>
  <si>
    <t>Trubkový oblouk 90° 3D, bezešvý Ø 42,4 x 2,6 DIN 2605 materiál 12 021.1 (P235GH)</t>
  </si>
  <si>
    <t>Pol66</t>
  </si>
  <si>
    <t>Trubkový oblouk 90° 3D, bezešvý Ø 48,3 x 2,6 DIN 2605 materiál 12 021.1 (P235GH)</t>
  </si>
  <si>
    <t>Pol67</t>
  </si>
  <si>
    <t>Trubkový oblouk 90° 3D, bezešvý Ø 60,3 x 3,2 DIN 2605 materiál 12 021.1 (P235GH)</t>
  </si>
  <si>
    <t>Pol68</t>
  </si>
  <si>
    <t>Trubkový oblouk 90° 3D, bezešvý Ø 114,3 x 4,0 DIN 2605 materiál 12 021.1 (P235GH)</t>
  </si>
  <si>
    <t>Pol69</t>
  </si>
  <si>
    <t>Přechod přímý DN 32/20 DIN 2616 materiál 12 021.1 (P235GH)</t>
  </si>
  <si>
    <t>Pol70</t>
  </si>
  <si>
    <t>Přechod přímý DN 50/32 DIN 2616 materiál 12 021.1 (P235GH)</t>
  </si>
  <si>
    <t>Pol71</t>
  </si>
  <si>
    <t>Přechod přímý DN 50/40 DIN 2616 materiál 12 021.1 (P235GH)</t>
  </si>
  <si>
    <t>Pol72</t>
  </si>
  <si>
    <t>Přechod přímý DN 65/50 DIN 2616 materiál 12 021.1 (P235GH)</t>
  </si>
  <si>
    <t>Pol73</t>
  </si>
  <si>
    <t>Klenuté dno DN100 DIN 28011 materiál 12 021.1 (P235GH)</t>
  </si>
  <si>
    <t>Pol74</t>
  </si>
  <si>
    <t>T-Kus, bezešvý Ø 26,9 x 2,6 DIN 2615 materiál 12 021.1 (P235GH)</t>
  </si>
  <si>
    <t>Potrubní rozvody - NEREZ 1.4301 (AISI 304) (voda + PG 25%, vč. potrubí mezí strojovnou chlazení a ro</t>
  </si>
  <si>
    <t>Pol75</t>
  </si>
  <si>
    <t>Trubka, svařovaná Ø 21,3 x 1,6</t>
  </si>
  <si>
    <t>Pol76</t>
  </si>
  <si>
    <t>Trubka, svařovaná Ø 33,7 x 1,6</t>
  </si>
  <si>
    <t>Pol77</t>
  </si>
  <si>
    <t>Trubka, svařovaná Ø 60,3 x 2,0</t>
  </si>
  <si>
    <t>Pol78</t>
  </si>
  <si>
    <t>Trubkový oblouk 90° Ø 21,3 x 1,6</t>
  </si>
  <si>
    <t>Pol79</t>
  </si>
  <si>
    <t>Trubkový oblouk 90° Ø 33,7 x 1,6</t>
  </si>
  <si>
    <t>Pol80</t>
  </si>
  <si>
    <t>Trubkový oblouk 90° Ø 60,3 x 2,0</t>
  </si>
  <si>
    <t>Pol81</t>
  </si>
  <si>
    <t>Přechod přímý DN 50/32</t>
  </si>
  <si>
    <t>Pol82</t>
  </si>
  <si>
    <t>Přechod přímý DN 50/40</t>
  </si>
  <si>
    <t>Pol83</t>
  </si>
  <si>
    <t>Přechod přímý DN 65/50</t>
  </si>
  <si>
    <t>Pol84</t>
  </si>
  <si>
    <t>T-kus jednoznačný Ø 60,3 x 2,0</t>
  </si>
  <si>
    <t>Pol85</t>
  </si>
  <si>
    <t>Dno klenuté Ø 60,3 x 2,0</t>
  </si>
  <si>
    <t>Pol86</t>
  </si>
  <si>
    <t>Dno klenuté Ø 88,9 x 2,0</t>
  </si>
  <si>
    <t>Pol87</t>
  </si>
  <si>
    <t>Dno klenuté Ø 114,3 x 2,0</t>
  </si>
  <si>
    <t>Pol88</t>
  </si>
  <si>
    <t>Příruba plochá (nerez) vč. spojovacího materiálu - nerez, DN 32, PN 16/25 (Ø 42,4 x 2,0)</t>
  </si>
  <si>
    <t>Pol89</t>
  </si>
  <si>
    <t>Příruba plochá (nerez) vč. spojovacího materiálu - nerez, DN 40, PN 16/25 (Ø 48,3 x 2,0)</t>
  </si>
  <si>
    <t>Pol90</t>
  </si>
  <si>
    <t>Příruba plochá (nerez) vč. spojovacího materiálu - nerez, DN 100, PN 25 (Ø 114,3 x 2,0)</t>
  </si>
  <si>
    <t>Potrubní rozvody - NEREZ 1.4301 (AISI 304) (pro vybavení sněžné jámy)</t>
  </si>
  <si>
    <t>Pol91</t>
  </si>
  <si>
    <t>Trubka, svařovaná Ø 42,4 x 1,6</t>
  </si>
  <si>
    <t>Pol92</t>
  </si>
  <si>
    <t>Trubkový oblouk 90° Ø 42,4 x 2,0</t>
  </si>
  <si>
    <t>Montážní materiál pro vybavení sněžné jámy</t>
  </si>
  <si>
    <t>Pol93</t>
  </si>
  <si>
    <t>Poznámka k položce:_x000d_
- ochranné klece pro ponorná čerpadla (nerezový děrovaný plech)_x000d_
 - uložení čerpadel_x000d_
 - materialu pro uchycení potrubí v jamě</t>
  </si>
  <si>
    <t>Potrubní rozvody - PP-RCT PN20 (Rolbovna)</t>
  </si>
  <si>
    <t>Pol94</t>
  </si>
  <si>
    <t>Trubka PPR-RCT Ø 25/2,8mm</t>
  </si>
  <si>
    <t>Pol95</t>
  </si>
  <si>
    <t>Trubka PPR-RCT Ø 32/3,6mm</t>
  </si>
  <si>
    <t>Pol96</t>
  </si>
  <si>
    <t>Trubka PPR-RCT Ø 40/4,5mm</t>
  </si>
  <si>
    <t>Pol97</t>
  </si>
  <si>
    <t>Trubka PPR-RCT Ø 50/5,6mm</t>
  </si>
  <si>
    <t>Pol98</t>
  </si>
  <si>
    <t>Trubka PPR-RCT Ø 63/5,8mm</t>
  </si>
  <si>
    <t>Pol99</t>
  </si>
  <si>
    <t>Koleno 90° Ø 25/2,8mm</t>
  </si>
  <si>
    <t>Pol100</t>
  </si>
  <si>
    <t>Koleno 90° Ø 32/3,6mm</t>
  </si>
  <si>
    <t>Pol101</t>
  </si>
  <si>
    <t>Koleno 90° Ø 40/4,5mm</t>
  </si>
  <si>
    <t>Pol102</t>
  </si>
  <si>
    <t>Koleno 90° Ø 50/5,6mm</t>
  </si>
  <si>
    <t>Pol103</t>
  </si>
  <si>
    <t>Koleno 90° Ø 63/5,8mm</t>
  </si>
  <si>
    <t xml:space="preserve">Hutní materiál pro kotvení potrubí 11373.0 (strojovna + rolbovna) </t>
  </si>
  <si>
    <t>Pol104</t>
  </si>
  <si>
    <t>Tyč L L 50x50x5</t>
  </si>
  <si>
    <t>Pol105</t>
  </si>
  <si>
    <t>Tyč U č.10</t>
  </si>
  <si>
    <t>Pol106</t>
  </si>
  <si>
    <t>Kotevní desky tl.5mm 200 x 200 mm</t>
  </si>
  <si>
    <t>Objímka s gumovou vložkou</t>
  </si>
  <si>
    <t>Pol107</t>
  </si>
  <si>
    <t>Objímka s gumou DN 15, 19 - 23 mm / M10</t>
  </si>
  <si>
    <t>Pol108</t>
  </si>
  <si>
    <t>Objímka s gumou DN 20, 24 - 28 mm / M10</t>
  </si>
  <si>
    <t>Pol109</t>
  </si>
  <si>
    <t>Objímka s gumou DN 25, 33 - 37 mm / M10</t>
  </si>
  <si>
    <t>Pol110</t>
  </si>
  <si>
    <t>Objímka s gumou DN 32, 40 - 45 mm / M10</t>
  </si>
  <si>
    <t>Pol111</t>
  </si>
  <si>
    <t>Objímka s gumou DN 50, 60 - 65 mm / M10</t>
  </si>
  <si>
    <t>Pol112</t>
  </si>
  <si>
    <t>Objímka s gumou DN 100, 110 -116 mm / M10</t>
  </si>
  <si>
    <t>Objímka dvoudílná s izolační PUR vložkou</t>
  </si>
  <si>
    <t>Pol113</t>
  </si>
  <si>
    <t>Objímka s PUR vložkou DN 40, 48 - 54 mm / M10</t>
  </si>
  <si>
    <t>Příslušenství k objímkám (třmenům)</t>
  </si>
  <si>
    <t>Pol114</t>
  </si>
  <si>
    <t>závitové tyče, matice, podložky, apod. - pozink</t>
  </si>
  <si>
    <t>Ostatní montážní materiál</t>
  </si>
  <si>
    <t>Pol115</t>
  </si>
  <si>
    <t>Poznámka k položce:_x000d_
- fitinky, šroubení, vsuvky, závitové nástavky, návarky_x000d_
 - ostatní montáží materiál pro PPR potrubí (přechodky, sedla, t-kusy…)_x000d_
 - příruby, těsnění, šrouby, matice, podložky_x000d_
 - konopí, fermež, teflon. páska.....atd.)</t>
  </si>
  <si>
    <t>Montážní materiál - ledová plocha</t>
  </si>
  <si>
    <t>Potrubí ledové plochy, ocelové</t>
  </si>
  <si>
    <t>Pol116</t>
  </si>
  <si>
    <t>Potrubní rozdělovač včetně nástřikových element., DN 25 v celkové délce 28,6 m, DIN 2448 materiál 12 021.1 (P235GH)</t>
  </si>
  <si>
    <t>Pol117</t>
  </si>
  <si>
    <t>Trubka, bezešvá Ø 21,3 x 2,6, DIN 2448 materiál 12 021.1 (P235GH)</t>
  </si>
  <si>
    <t>Pol118</t>
  </si>
  <si>
    <t>Trubka, bezešvá Ø 26,9 x 2,6, DIN 2448 materiál 12 021.1 (P235GH)</t>
  </si>
  <si>
    <t>Pol119</t>
  </si>
  <si>
    <t>Trubka, bezešvá Ø 60,3 x 3,2, DIN 2448 materiál 12 021.1 (P235GH)</t>
  </si>
  <si>
    <t>Pol120</t>
  </si>
  <si>
    <t>Trubka, bezešvá Ø 168,3 x 5,0, DIN 2448 materiál 12 021.1 (P235GH)</t>
  </si>
  <si>
    <t>Pol121</t>
  </si>
  <si>
    <t>Trubkový oblouk 90° 3D, bezešvý Ø 21,3 x 2,6, DIN 2605 materiál 12 021.1 (P235GH)</t>
  </si>
  <si>
    <t>Pol122</t>
  </si>
  <si>
    <t>Trubkový oblouk 90° 3D, bezešvý Ø 26,9 x 2,6, DIN 2605 materiál 12 021.1 (P235GH)</t>
  </si>
  <si>
    <t>Pol123</t>
  </si>
  <si>
    <t>Trubkový oblouk 90° 3D, bezešvý Ø 60,3 x 3,2, DIN 2605 materiál 12 021.1 (P235GH)</t>
  </si>
  <si>
    <t>Pol124</t>
  </si>
  <si>
    <t>Trubkový oblouk 90° 3D, bezešvý Ø 168,3 x 5,0, DIN 2605 materiál 12 021.1 (P235GH)</t>
  </si>
  <si>
    <t>Pol125</t>
  </si>
  <si>
    <t>Klenuté dno DN25, DIN 28011 materiál 12 021.1 (P235GH)</t>
  </si>
  <si>
    <t>Pol126</t>
  </si>
  <si>
    <t>Klenuté dno DN50, DIN 28011 materiál 12 021.1 (P235GH)</t>
  </si>
  <si>
    <t>Pol127</t>
  </si>
  <si>
    <t>Klenuté dno DN150, DIN 28011 materiál 12 021.1 (P235GH)</t>
  </si>
  <si>
    <t xml:space="preserve">Potrubní rozvody - PEHD 100 </t>
  </si>
  <si>
    <t>Pol128</t>
  </si>
  <si>
    <t>Trubka PEHD 100 ∅25x2,3 PN10</t>
  </si>
  <si>
    <t>Pol129</t>
  </si>
  <si>
    <t>Trubka PEHD 100 ∅75x6,8 PN10</t>
  </si>
  <si>
    <t>Pol130</t>
  </si>
  <si>
    <t>Koleno 90° ∅25 PEHD100, PN10</t>
  </si>
  <si>
    <t>Pol131</t>
  </si>
  <si>
    <t>Koleno 90° ∅75 PEHD100, PN10</t>
  </si>
  <si>
    <t>Pol132</t>
  </si>
  <si>
    <t>Koncové víčko (klen. dno) ∅75 PEHD100, PN10</t>
  </si>
  <si>
    <t>Pol133</t>
  </si>
  <si>
    <t>Navařovací sedlo 75x25 PEHD100, PN10</t>
  </si>
  <si>
    <t>Pol134</t>
  </si>
  <si>
    <t>PP-příruba s ocelovou vložkou DN65, PN10, PP/ocel</t>
  </si>
  <si>
    <t>Materiál pro kotvení rozdělovacího a sběrného potrubí, rozvodného potrubí</t>
  </si>
  <si>
    <t>Pol135</t>
  </si>
  <si>
    <t>Objímka s gumou DN 65, 76 - 81 mm / M10</t>
  </si>
  <si>
    <t>Pol136</t>
  </si>
  <si>
    <t>Objímka s PUR vložkou DN 25, 33 - 38 mm / M10</t>
  </si>
  <si>
    <t>Pol137</t>
  </si>
  <si>
    <t>Objímka s PUR vložkou DN 50, 57 - 62 mm / M10</t>
  </si>
  <si>
    <t>Pol138</t>
  </si>
  <si>
    <t>Objímka s PUR vložkou DN 150, 168 - 172 mm / M12</t>
  </si>
  <si>
    <t>Pol139</t>
  </si>
  <si>
    <t>Materiál pro kotvení potrubí v ledové ploše</t>
  </si>
  <si>
    <t>Pol140</t>
  </si>
  <si>
    <t>Distanční a podložné pásovice pro usazení chlad. roštu na podkladní beton LP - pro ledovou plochu 28x58m (nebo provedení dle zvyklostí zhotovitele)</t>
  </si>
  <si>
    <t xml:space="preserve">Nátěrový systém splnující ČSN EN ISO 12944-1 až 8 (SKA min C3, životnost H vysoká nad 15let) </t>
  </si>
  <si>
    <t>Pol141</t>
  </si>
  <si>
    <t>Nátěrový systém pod izolaci</t>
  </si>
  <si>
    <t>m²</t>
  </si>
  <si>
    <t xml:space="preserve">Poznámka k položce:_x000d_
Celková tloušťka suchého filmu 200 µm) Stupeň přípravy povrchu St 2 _x000d_
 - základní nátěr dvousložková epoxidová hmota s obsahem zinkfosfátu_x000d_
   1 x nátěr tloušťka 100µm _x000d_
 - podkladový nátěr dvousložková epoxidová hmota s obsahem zinkfosfátu_x000d_
   1 x nátěr tloušťka 100µm</t>
  </si>
  <si>
    <t>Pol142</t>
  </si>
  <si>
    <t>Nátěrový systém pro neizolovaná potrubí a aparáty</t>
  </si>
  <si>
    <t xml:space="preserve">Poznámka k položce:_x000d_
Celková tloušťka suchého filmu 200 µm) Stupeň přípravy povrchu St 2 _x000d_
 - základní nátěr dvousložková epoxidová hmota s obsahem zinkfosfátu_x000d_
   2 x nátěr tloušťka 70µm _x000d_
 - vrchní nátěr: dvousložková epoxidová nátěrová hmota_x000d_
   1 x nátěr tloušťka 60µm</t>
  </si>
  <si>
    <t>Pol143</t>
  </si>
  <si>
    <t>Nátěrový systém pro ocelové konstrukce, nosiče potrubí</t>
  </si>
  <si>
    <t>Tepelné izolace</t>
  </si>
  <si>
    <t>Tepelné izolace na bázi syntetického kaučuku≥10.000 μ λ=0,034 W/(m•K) Médium: NH3:-10°C, PG:+12+voda</t>
  </si>
  <si>
    <t>Pol144</t>
  </si>
  <si>
    <t>Tepelná izolace na bázi syntetického kaučuku tl. 13 mm pro potrubí: DN 40 (voda pro filtrace)</t>
  </si>
  <si>
    <t>Pol145</t>
  </si>
  <si>
    <t>Tepelná izolace na bázi syntetického kaučuku tl. 13 mm pro potrubí: DN 50 (ohřev podloží)</t>
  </si>
  <si>
    <t>Pol146</t>
  </si>
  <si>
    <t>Tepelná izolace na bázi syntetického kaučuku tl. 25 mm pro potrubí: DN 40 (NH3)</t>
  </si>
  <si>
    <t>Pol147</t>
  </si>
  <si>
    <t>Nekonečná deska tl.25 mm (armatura)</t>
  </si>
  <si>
    <t>Pol148</t>
  </si>
  <si>
    <t>Tepelná izolace na bázi syntetického kaučuku tl. 32 mm pro potrubí: DN 15 (tech. kanál)</t>
  </si>
  <si>
    <t>Pol149</t>
  </si>
  <si>
    <t>Tepelná izolace na bázi syntetického kaučuku tl. 32 mm pro potrubí: DN 25 (tech. kanál)</t>
  </si>
  <si>
    <t>Pol150</t>
  </si>
  <si>
    <t>Tepelná izolace na bázi syntetického kaučuku tl. 32 mm pro potrubí: DN 50 (tech. kanál)</t>
  </si>
  <si>
    <t>Pol151</t>
  </si>
  <si>
    <t>Nekonečná deska tl.32 mm (potrubí DN150 a armatura)</t>
  </si>
  <si>
    <t>Pol152</t>
  </si>
  <si>
    <t>Příslušenství - Lepidlo, čistidlo, samolepicí páska, montážní nůž …</t>
  </si>
  <si>
    <t>D25</t>
  </si>
  <si>
    <t>Tepelná izolace z minerální vlny, s Al folií, λ=0,035 W/(m•K), Médium: voda +20 až +65°C</t>
  </si>
  <si>
    <t>Pol153</t>
  </si>
  <si>
    <t>Tepelná izolace tl. 40 mm pro potrubí: DN 25</t>
  </si>
  <si>
    <t>Pol154</t>
  </si>
  <si>
    <t>Tepelná izolace tl. 40 mm pro potrubí: DN 50</t>
  </si>
  <si>
    <t>Pol155</t>
  </si>
  <si>
    <t>Nekonečná deska tl.30 mm (2 vrstvy pro nádrž V05)</t>
  </si>
  <si>
    <t>Pol156</t>
  </si>
  <si>
    <t>D26</t>
  </si>
  <si>
    <t>Náplně</t>
  </si>
  <si>
    <t>Pol157</t>
  </si>
  <si>
    <t>Nemrznoucí směs - 25% propylenglykolu</t>
  </si>
  <si>
    <t>dm³</t>
  </si>
  <si>
    <t>D27</t>
  </si>
  <si>
    <t>Ostatní náklady</t>
  </si>
  <si>
    <t>Pol158</t>
  </si>
  <si>
    <t>Montáž zařízení, ostatní práce</t>
  </si>
  <si>
    <t xml:space="preserve">Poznámka k položce:_x000d_
- montáž technologického zařízení_x000d_
   - montáž potrubního roštu LP, chlazení + ohřev_x000d_
   - montáž potrubních rozvodů, nosičů potrubí a uložení potrubí_x000d_
   - montáž armatur a automatiky_x000d_
   - montáž ocelových konstrukcí_x000d_
       - pomocné konstrukce pod čerpadla a výměníky_x000d_
   - provedení nátěrového systému_x000d_
   - montáž tepelných izolací_x000d_
   - provedení protipožárních ucpávek_x000d_
   - vakuování čpavkového okruhu_x000d_
   - manipulace s NH3, naplnění chladiva a ostatních médií</t>
  </si>
  <si>
    <t>Pol159</t>
  </si>
  <si>
    <t>Demontáž zařízení a likvidace</t>
  </si>
  <si>
    <t xml:space="preserve">Poznámka k položce:_x000d_
- demontáž stávajích aparátů chladicího zařízení (DV+zásobní nádrž)_x000d_
   - demontáž armatur, potrubí, tepelné izolace_x000d_
   - demontáž stávající potrubní trasy_x000d_
   - odčerpání a likvidace náplně oleje (cca 200 L)_x000d_
   - včetně likvidace apárátů chladicího zařízení_x000d_
   - včetně likvidace zdemontovaných armatur a tepelné izolace</t>
  </si>
  <si>
    <t>Pol160</t>
  </si>
  <si>
    <t>Provedení zkoušky svarových spojů dle ČSN EN 13 480 - 5</t>
  </si>
  <si>
    <t xml:space="preserve">Poznámka k položce:_x000d_
- vizuální kontrola všech svarových spojů dle ČSN EN ISO 17637_x000d_
  Čpavkové potrubí:_x000d_
   - NDT objemové zkoužky - RT - potrubí cat. I a II - 5% obvodových svarů_x000d_
   - NDT vizuální kontrola VT - potrubí cat. I, II - 100% svárů</t>
  </si>
  <si>
    <t>Pol161</t>
  </si>
  <si>
    <t>Provedení tlakové pevností a těsnostní zkoušky dle ČSN EN 13 480 - 5</t>
  </si>
  <si>
    <t xml:space="preserve">Poznámka k položce:_x000d_
- potrubní rozvody čpavkové - pneumatická tlaková zkouška (suchým vzduchem, dusíkem)_x000d_
    - potrubní rozvody vody a solanky - hydrostatická tlakové zkoužka</t>
  </si>
  <si>
    <t>Pol162</t>
  </si>
  <si>
    <t xml:space="preserve">Poznámka k položce:_x000d_
- posouzení shody tlakové sestavy notifikovanou osobou dle požadavku NV 219 / 2016 Sb_x000d_
   - kontrolní prohlídka zařízení způsobilou osobou dle ČSN EN 378-2+A2_x000d_
   - uvedení do provozu, zkušební provoz, zaškolení obsluhy, revize_x000d_
   - značení potrubí, štítky pro armatury a aparáty, apod._x000d_
   - doprava a manipulace, lešení_x000d_
   - mechanismy, jeřab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</si>
</sst>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012002000" TargetMode="External" /><Relationship Id="rId2" Type="http://schemas.openxmlformats.org/officeDocument/2006/relationships/hyperlink" Target="https://podminky.urs.cz/item/CS_URS_2025_01/013002000" TargetMode="External" /><Relationship Id="rId3" Type="http://schemas.openxmlformats.org/officeDocument/2006/relationships/hyperlink" Target="https://podminky.urs.cz/item/CS_URS_2025_01/030001000" TargetMode="External" /><Relationship Id="rId4" Type="http://schemas.openxmlformats.org/officeDocument/2006/relationships/hyperlink" Target="https://podminky.urs.cz/item/CS_URS_2025_01/040001000" TargetMode="External" /><Relationship Id="rId5" Type="http://schemas.openxmlformats.org/officeDocument/2006/relationships/hyperlink" Target="https://podminky.urs.cz/item/CS_URS_2025_01/050001000" TargetMode="External" /><Relationship Id="rId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7224" TargetMode="External" /><Relationship Id="rId2" Type="http://schemas.openxmlformats.org/officeDocument/2006/relationships/hyperlink" Target="https://podminky.urs.cz/item/CS_URS_2025_01/113107237" TargetMode="External" /><Relationship Id="rId3" Type="http://schemas.openxmlformats.org/officeDocument/2006/relationships/hyperlink" Target="https://podminky.urs.cz/item/CS_URS_2025_01/113107238" TargetMode="External" /><Relationship Id="rId4" Type="http://schemas.openxmlformats.org/officeDocument/2006/relationships/hyperlink" Target="https://podminky.urs.cz/item/CS_URS_2025_01/113107239" TargetMode="External" /><Relationship Id="rId5" Type="http://schemas.openxmlformats.org/officeDocument/2006/relationships/hyperlink" Target="https://podminky.urs.cz/item/CS_URS_2025_01/133254101" TargetMode="External" /><Relationship Id="rId6" Type="http://schemas.openxmlformats.org/officeDocument/2006/relationships/hyperlink" Target="https://podminky.urs.cz/item/CS_URS_2025_01/151101201" TargetMode="External" /><Relationship Id="rId7" Type="http://schemas.openxmlformats.org/officeDocument/2006/relationships/hyperlink" Target="https://podminky.urs.cz/item/CS_URS_2025_01/151101211" TargetMode="External" /><Relationship Id="rId8" Type="http://schemas.openxmlformats.org/officeDocument/2006/relationships/hyperlink" Target="https://podminky.urs.cz/item/CS_URS_2025_01/151101301" TargetMode="External" /><Relationship Id="rId9" Type="http://schemas.openxmlformats.org/officeDocument/2006/relationships/hyperlink" Target="https://podminky.urs.cz/item/CS_URS_2025_01/151101311" TargetMode="External" /><Relationship Id="rId10" Type="http://schemas.openxmlformats.org/officeDocument/2006/relationships/hyperlink" Target="https://podminky.urs.cz/item/CS_URS_2025_01/162751117" TargetMode="External" /><Relationship Id="rId11" Type="http://schemas.openxmlformats.org/officeDocument/2006/relationships/hyperlink" Target="https://podminky.urs.cz/item/CS_URS_2025_01/167151111" TargetMode="External" /><Relationship Id="rId12" Type="http://schemas.openxmlformats.org/officeDocument/2006/relationships/hyperlink" Target="https://podminky.urs.cz/item/CS_URS_2025_01/997221873" TargetMode="External" /><Relationship Id="rId13" Type="http://schemas.openxmlformats.org/officeDocument/2006/relationships/hyperlink" Target="https://podminky.urs.cz/item/CS_URS_2025_01/181951112" TargetMode="External" /><Relationship Id="rId14" Type="http://schemas.openxmlformats.org/officeDocument/2006/relationships/hyperlink" Target="https://podminky.urs.cz/item/CS_URS_2025_01/226111312" TargetMode="External" /><Relationship Id="rId15" Type="http://schemas.openxmlformats.org/officeDocument/2006/relationships/hyperlink" Target="https://podminky.urs.cz/item/CS_URS_2025_01/231113112" TargetMode="External" /><Relationship Id="rId16" Type="http://schemas.openxmlformats.org/officeDocument/2006/relationships/hyperlink" Target="https://podminky.urs.cz/item/CS_URS_2025_01/961044111" TargetMode="External" /><Relationship Id="rId17" Type="http://schemas.openxmlformats.org/officeDocument/2006/relationships/hyperlink" Target="https://podminky.urs.cz/item/CS_URS_2025_01/961055111" TargetMode="External" /><Relationship Id="rId18" Type="http://schemas.openxmlformats.org/officeDocument/2006/relationships/hyperlink" Target="https://podminky.urs.cz/item/CS_URS_2025_01/962031133" TargetMode="External" /><Relationship Id="rId19" Type="http://schemas.openxmlformats.org/officeDocument/2006/relationships/hyperlink" Target="https://podminky.urs.cz/item/CS_URS_2025_01/962032231" TargetMode="External" /><Relationship Id="rId20" Type="http://schemas.openxmlformats.org/officeDocument/2006/relationships/hyperlink" Target="https://podminky.urs.cz/item/CS_URS_2025_01/963015141" TargetMode="External" /><Relationship Id="rId21" Type="http://schemas.openxmlformats.org/officeDocument/2006/relationships/hyperlink" Target="https://podminky.urs.cz/item/CS_URS_2025_01/965042241" TargetMode="External" /><Relationship Id="rId22" Type="http://schemas.openxmlformats.org/officeDocument/2006/relationships/hyperlink" Target="https://podminky.urs.cz/item/CS_URS_2025_01/975063431" TargetMode="External" /><Relationship Id="rId23" Type="http://schemas.openxmlformats.org/officeDocument/2006/relationships/hyperlink" Target="https://podminky.urs.cz/item/CS_URS_2025_01/997221551" TargetMode="External" /><Relationship Id="rId24" Type="http://schemas.openxmlformats.org/officeDocument/2006/relationships/hyperlink" Target="https://podminky.urs.cz/item/CS_URS_2025_01/997221561" TargetMode="External" /><Relationship Id="rId25" Type="http://schemas.openxmlformats.org/officeDocument/2006/relationships/hyperlink" Target="https://podminky.urs.cz/item/CS_URS_2025_01/997221861" TargetMode="External" /><Relationship Id="rId26" Type="http://schemas.openxmlformats.org/officeDocument/2006/relationships/hyperlink" Target="https://podminky.urs.cz/item/CS_URS_2025_01/997221862" TargetMode="External" /><Relationship Id="rId27" Type="http://schemas.openxmlformats.org/officeDocument/2006/relationships/hyperlink" Target="https://podminky.urs.cz/item/CS_URS_2025_01/997221873" TargetMode="External" /><Relationship Id="rId28" Type="http://schemas.openxmlformats.org/officeDocument/2006/relationships/hyperlink" Target="https://podminky.urs.cz/item/CS_URS_2025_01/997013863" TargetMode="External" /><Relationship Id="rId29" Type="http://schemas.openxmlformats.org/officeDocument/2006/relationships/hyperlink" Target="https://podminky.urs.cz/item/CS_URS_2025_01/997013871" TargetMode="External" /><Relationship Id="rId30" Type="http://schemas.openxmlformats.org/officeDocument/2006/relationships/hyperlink" Target="https://podminky.urs.cz/item/CS_URS_2025_01/998001011" TargetMode="External" /><Relationship Id="rId31" Type="http://schemas.openxmlformats.org/officeDocument/2006/relationships/hyperlink" Target="https://podminky.urs.cz/item/CS_URS_2025_01/711141811" TargetMode="External" /><Relationship Id="rId32" Type="http://schemas.openxmlformats.org/officeDocument/2006/relationships/hyperlink" Target="https://podminky.urs.cz/item/CS_URS_2025_01/711141821" TargetMode="External" /><Relationship Id="rId33" Type="http://schemas.openxmlformats.org/officeDocument/2006/relationships/hyperlink" Target="https://podminky.urs.cz/item/CS_URS_2025_01/713120821" TargetMode="External" /><Relationship Id="rId34" Type="http://schemas.openxmlformats.org/officeDocument/2006/relationships/hyperlink" Target="https://podminky.urs.cz/item/CS_URS_2025_01/767871810" TargetMode="External" /><Relationship Id="rId35" Type="http://schemas.openxmlformats.org/officeDocument/2006/relationships/hyperlink" Target="https://podminky.urs.cz/item/CS_URS_2025_01/767996702" TargetMode="External" /><Relationship Id="rId36" Type="http://schemas.openxmlformats.org/officeDocument/2006/relationships/hyperlink" Target="https://podminky.urs.cz/item/CS_URS_2025_01/162751117" TargetMode="External" /><Relationship Id="rId3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273322511" TargetMode="External" /><Relationship Id="rId2" Type="http://schemas.openxmlformats.org/officeDocument/2006/relationships/hyperlink" Target="https://podminky.urs.cz/item/CS_URS_2025_01/273322511&#180;" TargetMode="External" /><Relationship Id="rId3" Type="http://schemas.openxmlformats.org/officeDocument/2006/relationships/hyperlink" Target="https://podminky.urs.cz/item/CS_URS_2025_01/273322611" TargetMode="External" /><Relationship Id="rId4" Type="http://schemas.openxmlformats.org/officeDocument/2006/relationships/hyperlink" Target="https://podminky.urs.cz/item/CS_URS_2025_01/273325912" TargetMode="External" /><Relationship Id="rId5" Type="http://schemas.openxmlformats.org/officeDocument/2006/relationships/hyperlink" Target="https://podminky.urs.cz/item/CS_URS_2025_01/273351121" TargetMode="External" /><Relationship Id="rId6" Type="http://schemas.openxmlformats.org/officeDocument/2006/relationships/hyperlink" Target="https://podminky.urs.cz/item/CS_URS_2025_01/273351122" TargetMode="External" /><Relationship Id="rId7" Type="http://schemas.openxmlformats.org/officeDocument/2006/relationships/hyperlink" Target="https://podminky.urs.cz/item/CS_URS_2025_01/273361821" TargetMode="External" /><Relationship Id="rId8" Type="http://schemas.openxmlformats.org/officeDocument/2006/relationships/hyperlink" Target="https://podminky.urs.cz/item/CS_URS_2025_01/273362021" TargetMode="External" /><Relationship Id="rId9" Type="http://schemas.openxmlformats.org/officeDocument/2006/relationships/hyperlink" Target="https://podminky.urs.cz/item/CS_URS_2025_01/279113131" TargetMode="External" /><Relationship Id="rId10" Type="http://schemas.openxmlformats.org/officeDocument/2006/relationships/hyperlink" Target="https://podminky.urs.cz/item/CS_URS_2025_01/279322511" TargetMode="External" /><Relationship Id="rId11" Type="http://schemas.openxmlformats.org/officeDocument/2006/relationships/hyperlink" Target="https://podminky.urs.cz/item/CS_URS_2025_01/279351311" TargetMode="External" /><Relationship Id="rId12" Type="http://schemas.openxmlformats.org/officeDocument/2006/relationships/hyperlink" Target="https://podminky.urs.cz/item/CS_URS_2025_01/279351312" TargetMode="External" /><Relationship Id="rId13" Type="http://schemas.openxmlformats.org/officeDocument/2006/relationships/hyperlink" Target="https://podminky.urs.cz/item/CS_URS_2025_01/279361821" TargetMode="External" /><Relationship Id="rId14" Type="http://schemas.openxmlformats.org/officeDocument/2006/relationships/hyperlink" Target="https://podminky.urs.cz/item/CS_URS_2025_01/633111111" TargetMode="External" /><Relationship Id="rId15" Type="http://schemas.openxmlformats.org/officeDocument/2006/relationships/hyperlink" Target="https://podminky.urs.cz/item/CS_URS_2025_01/342271212" TargetMode="External" /><Relationship Id="rId16" Type="http://schemas.openxmlformats.org/officeDocument/2006/relationships/hyperlink" Target="https://podminky.urs.cz/item/CS_URS_2025_01/342291131" TargetMode="External" /><Relationship Id="rId17" Type="http://schemas.openxmlformats.org/officeDocument/2006/relationships/hyperlink" Target="https://podminky.urs.cz/item/CS_URS_2025_01/612631001" TargetMode="External" /><Relationship Id="rId18" Type="http://schemas.openxmlformats.org/officeDocument/2006/relationships/hyperlink" Target="https://podminky.urs.cz/item/CS_URS_2025_01/411121243" TargetMode="External" /><Relationship Id="rId19" Type="http://schemas.openxmlformats.org/officeDocument/2006/relationships/hyperlink" Target="https://podminky.urs.cz/item/CS_URS_2025_01/411321414" TargetMode="External" /><Relationship Id="rId20" Type="http://schemas.openxmlformats.org/officeDocument/2006/relationships/hyperlink" Target="https://podminky.urs.cz/item/CS_URS_2025_01/411322424" TargetMode="External" /><Relationship Id="rId21" Type="http://schemas.openxmlformats.org/officeDocument/2006/relationships/hyperlink" Target="https://podminky.urs.cz/item/CS_URS_2025_01/411351011" TargetMode="External" /><Relationship Id="rId22" Type="http://schemas.openxmlformats.org/officeDocument/2006/relationships/hyperlink" Target="https://podminky.urs.cz/item/CS_URS_2025_01/411351012" TargetMode="External" /><Relationship Id="rId23" Type="http://schemas.openxmlformats.org/officeDocument/2006/relationships/hyperlink" Target="https://podminky.urs.cz/item/CS_URS_2025_01/411354271" TargetMode="External" /><Relationship Id="rId24" Type="http://schemas.openxmlformats.org/officeDocument/2006/relationships/hyperlink" Target="https://podminky.urs.cz/item/CS_URS_2025_01/411354313" TargetMode="External" /><Relationship Id="rId25" Type="http://schemas.openxmlformats.org/officeDocument/2006/relationships/hyperlink" Target="https://podminky.urs.cz/item/CS_URS_2025_01/411354314" TargetMode="External" /><Relationship Id="rId26" Type="http://schemas.openxmlformats.org/officeDocument/2006/relationships/hyperlink" Target="https://podminky.urs.cz/item/CS_URS_2025_01/413232211" TargetMode="External" /><Relationship Id="rId27" Type="http://schemas.openxmlformats.org/officeDocument/2006/relationships/hyperlink" Target="https://podminky.urs.cz/item/CS_URS_2025_01/413941133" TargetMode="External" /><Relationship Id="rId28" Type="http://schemas.openxmlformats.org/officeDocument/2006/relationships/hyperlink" Target="https://podminky.urs.cz/item/CS_URS_2025_01/631311114" TargetMode="External" /><Relationship Id="rId29" Type="http://schemas.openxmlformats.org/officeDocument/2006/relationships/hyperlink" Target="https://podminky.urs.cz/item/CS_URS_2025_01/631311116R" TargetMode="External" /><Relationship Id="rId30" Type="http://schemas.openxmlformats.org/officeDocument/2006/relationships/hyperlink" Target="https://podminky.urs.cz/item/CS_URS_2025_01/631311124" TargetMode="External" /><Relationship Id="rId31" Type="http://schemas.openxmlformats.org/officeDocument/2006/relationships/hyperlink" Target="https://podminky.urs.cz/item/CS_URS_2025_01/631319013R" TargetMode="External" /><Relationship Id="rId32" Type="http://schemas.openxmlformats.org/officeDocument/2006/relationships/hyperlink" Target="https://podminky.urs.cz/item/CS_URS_2025_01/631319171" TargetMode="External" /><Relationship Id="rId33" Type="http://schemas.openxmlformats.org/officeDocument/2006/relationships/hyperlink" Target="https://podminky.urs.cz/item/CS_URS_2025_01/631351101" TargetMode="External" /><Relationship Id="rId34" Type="http://schemas.openxmlformats.org/officeDocument/2006/relationships/hyperlink" Target="https://podminky.urs.cz/item/CS_URS_2025_01/631351102" TargetMode="External" /><Relationship Id="rId35" Type="http://schemas.openxmlformats.org/officeDocument/2006/relationships/hyperlink" Target="https://podminky.urs.cz/item/CS_URS_2025_01/631362021" TargetMode="External" /><Relationship Id="rId36" Type="http://schemas.openxmlformats.org/officeDocument/2006/relationships/hyperlink" Target="https://podminky.urs.cz/item/CS_URS_2025_01/632450132" TargetMode="External" /><Relationship Id="rId37" Type="http://schemas.openxmlformats.org/officeDocument/2006/relationships/hyperlink" Target="https://podminky.urs.cz/item/CS_URS_2025_01/634112115" TargetMode="External" /><Relationship Id="rId38" Type="http://schemas.openxmlformats.org/officeDocument/2006/relationships/hyperlink" Target="https://podminky.urs.cz/item/CS_URS_2025_01/634112116" TargetMode="External" /><Relationship Id="rId39" Type="http://schemas.openxmlformats.org/officeDocument/2006/relationships/hyperlink" Target="https://podminky.urs.cz/item/CS_URS_2025_01/634663111" TargetMode="External" /><Relationship Id="rId40" Type="http://schemas.openxmlformats.org/officeDocument/2006/relationships/hyperlink" Target="https://podminky.urs.cz/item/CS_URS_2025_01/899113112" TargetMode="External" /><Relationship Id="rId41" Type="http://schemas.openxmlformats.org/officeDocument/2006/relationships/hyperlink" Target="https://podminky.urs.cz/item/CS_URS_2025_01/935932418" TargetMode="External" /><Relationship Id="rId42" Type="http://schemas.openxmlformats.org/officeDocument/2006/relationships/hyperlink" Target="https://podminky.urs.cz/item/CS_URS_2025_01/952901221" TargetMode="External" /><Relationship Id="rId43" Type="http://schemas.openxmlformats.org/officeDocument/2006/relationships/hyperlink" Target="https://podminky.urs.cz/item/CS_URS_2025_01/952901411" TargetMode="External" /><Relationship Id="rId44" Type="http://schemas.openxmlformats.org/officeDocument/2006/relationships/hyperlink" Target="https://podminky.urs.cz/item/CS_URS_2025_01/953312111" TargetMode="External" /><Relationship Id="rId45" Type="http://schemas.openxmlformats.org/officeDocument/2006/relationships/hyperlink" Target="https://podminky.urs.cz/item/CS_URS_2025_01/953334423" TargetMode="External" /><Relationship Id="rId46" Type="http://schemas.openxmlformats.org/officeDocument/2006/relationships/hyperlink" Target="https://podminky.urs.cz/item/CS_URS_2025_01/953943125" TargetMode="External" /><Relationship Id="rId47" Type="http://schemas.openxmlformats.org/officeDocument/2006/relationships/hyperlink" Target="https://podminky.urs.cz/item/CS_URS_2025_01/985131111" TargetMode="External" /><Relationship Id="rId48" Type="http://schemas.openxmlformats.org/officeDocument/2006/relationships/hyperlink" Target="https://podminky.urs.cz/item/CS_URS_2025_01/985312131" TargetMode="External" /><Relationship Id="rId49" Type="http://schemas.openxmlformats.org/officeDocument/2006/relationships/hyperlink" Target="https://podminky.urs.cz/item/CS_URS_2025_01/985323111" TargetMode="External" /><Relationship Id="rId50" Type="http://schemas.openxmlformats.org/officeDocument/2006/relationships/hyperlink" Target="https://podminky.urs.cz/item/CS_URS_2025_01/985331211" TargetMode="External" /><Relationship Id="rId51" Type="http://schemas.openxmlformats.org/officeDocument/2006/relationships/hyperlink" Target="https://podminky.urs.cz/item/CS_URS_2025_01/985331912" TargetMode="External" /><Relationship Id="rId52" Type="http://schemas.openxmlformats.org/officeDocument/2006/relationships/hyperlink" Target="https://podminky.urs.cz/item/CS_URS_2025_01/998021021" TargetMode="External" /><Relationship Id="rId53" Type="http://schemas.openxmlformats.org/officeDocument/2006/relationships/hyperlink" Target="https://podminky.urs.cz/item/CS_URS_2025_01/711111002" TargetMode="External" /><Relationship Id="rId54" Type="http://schemas.openxmlformats.org/officeDocument/2006/relationships/hyperlink" Target="https://podminky.urs.cz/item/CS_URS_2025_01/711112002" TargetMode="External" /><Relationship Id="rId55" Type="http://schemas.openxmlformats.org/officeDocument/2006/relationships/hyperlink" Target="https://podminky.urs.cz/item/CS_URS_2025_01/711141559" TargetMode="External" /><Relationship Id="rId56" Type="http://schemas.openxmlformats.org/officeDocument/2006/relationships/hyperlink" Target="https://podminky.urs.cz/item/CS_URS_2025_01/711142559" TargetMode="External" /><Relationship Id="rId57" Type="http://schemas.openxmlformats.org/officeDocument/2006/relationships/hyperlink" Target="https://podminky.urs.cz/item/CS_URS_2025_01/711471051" TargetMode="External" /><Relationship Id="rId58" Type="http://schemas.openxmlformats.org/officeDocument/2006/relationships/hyperlink" Target="https://podminky.urs.cz/item/CS_URS_2025_01/711471053" TargetMode="External" /><Relationship Id="rId59" Type="http://schemas.openxmlformats.org/officeDocument/2006/relationships/hyperlink" Target="https://podminky.urs.cz/item/CS_URS_2025_01/711472051" TargetMode="External" /><Relationship Id="rId60" Type="http://schemas.openxmlformats.org/officeDocument/2006/relationships/hyperlink" Target="https://podminky.urs.cz/item/CS_URS_2025_01/711491171" TargetMode="External" /><Relationship Id="rId61" Type="http://schemas.openxmlformats.org/officeDocument/2006/relationships/hyperlink" Target="https://podminky.urs.cz/item/CS_URS_2025_01/711491172" TargetMode="External" /><Relationship Id="rId62" Type="http://schemas.openxmlformats.org/officeDocument/2006/relationships/hyperlink" Target="https://podminky.urs.cz/item/CS_URS_2025_01/711491471" TargetMode="External" /><Relationship Id="rId63" Type="http://schemas.openxmlformats.org/officeDocument/2006/relationships/hyperlink" Target="https://podminky.urs.cz/item/CS_URS_2025_01/998711101" TargetMode="External" /><Relationship Id="rId64" Type="http://schemas.openxmlformats.org/officeDocument/2006/relationships/hyperlink" Target="https://podminky.urs.cz/item/CS_URS_2025_01/998711192" TargetMode="External" /><Relationship Id="rId65" Type="http://schemas.openxmlformats.org/officeDocument/2006/relationships/hyperlink" Target="https://podminky.urs.cz/item/CS_URS_2025_01/713121111" TargetMode="External" /><Relationship Id="rId66" Type="http://schemas.openxmlformats.org/officeDocument/2006/relationships/hyperlink" Target="https://podminky.urs.cz/item/CS_URS_2025_01/713121121" TargetMode="External" /><Relationship Id="rId67" Type="http://schemas.openxmlformats.org/officeDocument/2006/relationships/hyperlink" Target="https://podminky.urs.cz/item/CS_URS_2025_01/713121121" TargetMode="External" /><Relationship Id="rId68" Type="http://schemas.openxmlformats.org/officeDocument/2006/relationships/hyperlink" Target="https://podminky.urs.cz/item/CS_URS_2025_01/713121121" TargetMode="External" /><Relationship Id="rId69" Type="http://schemas.openxmlformats.org/officeDocument/2006/relationships/hyperlink" Target="https://podminky.urs.cz/item/CS_URS_2025_01/713121121" TargetMode="External" /><Relationship Id="rId70" Type="http://schemas.openxmlformats.org/officeDocument/2006/relationships/hyperlink" Target="https://podminky.urs.cz/item/CS_URS_2025_01/998713101" TargetMode="External" /><Relationship Id="rId71" Type="http://schemas.openxmlformats.org/officeDocument/2006/relationships/hyperlink" Target="https://podminky.urs.cz/item/CS_URS_2025_01/998713192" TargetMode="External" /><Relationship Id="rId72" Type="http://schemas.openxmlformats.org/officeDocument/2006/relationships/hyperlink" Target="https://podminky.urs.cz/item/CS_URS_2025_01/721174044" TargetMode="External" /><Relationship Id="rId73" Type="http://schemas.openxmlformats.org/officeDocument/2006/relationships/hyperlink" Target="https://podminky.urs.cz/item/CS_URS_2025_01/998721101" TargetMode="External" /><Relationship Id="rId74" Type="http://schemas.openxmlformats.org/officeDocument/2006/relationships/hyperlink" Target="https://podminky.urs.cz/item/CS_URS_2025_01/998721192" TargetMode="External" /><Relationship Id="rId75" Type="http://schemas.openxmlformats.org/officeDocument/2006/relationships/hyperlink" Target="https://podminky.urs.cz/item/CS_URS_2025_01/741110361" TargetMode="External" /><Relationship Id="rId76" Type="http://schemas.openxmlformats.org/officeDocument/2006/relationships/hyperlink" Target="https://podminky.urs.cz/item/CS_URS_2025_01/998741101" TargetMode="External" /><Relationship Id="rId77" Type="http://schemas.openxmlformats.org/officeDocument/2006/relationships/hyperlink" Target="https://podminky.urs.cz/item/CS_URS_2025_01/998741192" TargetMode="External" /><Relationship Id="rId78" Type="http://schemas.openxmlformats.org/officeDocument/2006/relationships/hyperlink" Target="https://podminky.urs.cz/item/CS_URS_2025_01/742110005" TargetMode="External" /><Relationship Id="rId79" Type="http://schemas.openxmlformats.org/officeDocument/2006/relationships/hyperlink" Target="https://podminky.urs.cz/item/CS_URS_2025_01/998742101" TargetMode="External" /><Relationship Id="rId80" Type="http://schemas.openxmlformats.org/officeDocument/2006/relationships/hyperlink" Target="https://podminky.urs.cz/item/CS_URS_2025_01/998742192" TargetMode="External" /><Relationship Id="rId81" Type="http://schemas.openxmlformats.org/officeDocument/2006/relationships/hyperlink" Target="https://podminky.urs.cz/item/CS_URS_2025_01/998767101" TargetMode="External" /><Relationship Id="rId82" Type="http://schemas.openxmlformats.org/officeDocument/2006/relationships/hyperlink" Target="https://podminky.urs.cz/item/CS_URS_2025_01/998767192" TargetMode="External" /><Relationship Id="rId83" Type="http://schemas.openxmlformats.org/officeDocument/2006/relationships/hyperlink" Target="https://podminky.urs.cz/item/CS_URS_2025_01/777111111" TargetMode="External" /><Relationship Id="rId84" Type="http://schemas.openxmlformats.org/officeDocument/2006/relationships/hyperlink" Target="https://podminky.urs.cz/item/CS_URS_2025_01/777111121" TargetMode="External" /><Relationship Id="rId85" Type="http://schemas.openxmlformats.org/officeDocument/2006/relationships/hyperlink" Target="https://podminky.urs.cz/item/CS_URS_2025_01/777111123" TargetMode="External" /><Relationship Id="rId86" Type="http://schemas.openxmlformats.org/officeDocument/2006/relationships/hyperlink" Target="https://podminky.urs.cz/item/CS_URS_2025_01/777111141" TargetMode="External" /><Relationship Id="rId87" Type="http://schemas.openxmlformats.org/officeDocument/2006/relationships/hyperlink" Target="https://podminky.urs.cz/item/CS_URS_2025_01/777131101" TargetMode="External" /><Relationship Id="rId88" Type="http://schemas.openxmlformats.org/officeDocument/2006/relationships/hyperlink" Target="https://podminky.urs.cz/item/CS_URS_2025_01/777611143" TargetMode="External" /><Relationship Id="rId89" Type="http://schemas.openxmlformats.org/officeDocument/2006/relationships/hyperlink" Target="https://podminky.urs.cz/item/CS_URS_2025_01/777611161" TargetMode="External" /><Relationship Id="rId90" Type="http://schemas.openxmlformats.org/officeDocument/2006/relationships/hyperlink" Target="https://podminky.urs.cz/item/CS_URS_2025_01/777612109" TargetMode="External" /><Relationship Id="rId91" Type="http://schemas.openxmlformats.org/officeDocument/2006/relationships/hyperlink" Target="https://podminky.urs.cz/item/CS_URS_2025_01/777612105" TargetMode="External" /><Relationship Id="rId92" Type="http://schemas.openxmlformats.org/officeDocument/2006/relationships/hyperlink" Target="https://podminky.urs.cz/item/CS_URS_2025_01/777911111" TargetMode="External" /><Relationship Id="rId93" Type="http://schemas.openxmlformats.org/officeDocument/2006/relationships/hyperlink" Target="https://podminky.urs.cz/item/CS_URS_2025_01/998777101" TargetMode="External" /><Relationship Id="rId94" Type="http://schemas.openxmlformats.org/officeDocument/2006/relationships/hyperlink" Target="https://podminky.urs.cz/item/CS_URS_2025_01/998777192" TargetMode="External" /><Relationship Id="rId95" Type="http://schemas.openxmlformats.org/officeDocument/2006/relationships/hyperlink" Target="https://podminky.urs.cz/item/CS_URS_2025_01/783101201" TargetMode="External" /><Relationship Id="rId96" Type="http://schemas.openxmlformats.org/officeDocument/2006/relationships/hyperlink" Target="https://podminky.urs.cz/item/CS_URS_2025_01/783101203" TargetMode="External" /><Relationship Id="rId97" Type="http://schemas.openxmlformats.org/officeDocument/2006/relationships/hyperlink" Target="https://podminky.urs.cz/item/CS_URS_2025_01/783101403" TargetMode="External" /><Relationship Id="rId98" Type="http://schemas.openxmlformats.org/officeDocument/2006/relationships/hyperlink" Target="https://podminky.urs.cz/item/CS_URS_2025_01/783144101" TargetMode="External" /><Relationship Id="rId99" Type="http://schemas.openxmlformats.org/officeDocument/2006/relationships/hyperlink" Target="https://podminky.urs.cz/item/CS_URS_2025_01/783147101" TargetMode="External" /><Relationship Id="rId100" Type="http://schemas.openxmlformats.org/officeDocument/2006/relationships/hyperlink" Target="https://podminky.urs.cz/item/CS_URS_2025_01/783801505" TargetMode="External" /><Relationship Id="rId101" Type="http://schemas.openxmlformats.org/officeDocument/2006/relationships/hyperlink" Target="https://podminky.urs.cz/item/CS_URS_2025_01/783806805" TargetMode="External" /><Relationship Id="rId102" Type="http://schemas.openxmlformats.org/officeDocument/2006/relationships/hyperlink" Target="https://podminky.urs.cz/item/CS_URS_2025_01/783823143" TargetMode="External" /><Relationship Id="rId103" Type="http://schemas.openxmlformats.org/officeDocument/2006/relationships/hyperlink" Target="https://podminky.urs.cz/item/CS_URS_2025_01/783827503" TargetMode="External" /><Relationship Id="rId104" Type="http://schemas.openxmlformats.org/officeDocument/2006/relationships/hyperlink" Target="https://podminky.urs.cz/item/CS_URS_2025_01/784111001" TargetMode="External" /><Relationship Id="rId105" Type="http://schemas.openxmlformats.org/officeDocument/2006/relationships/hyperlink" Target="https://podminky.urs.cz/item/CS_URS_2025_01/784121001" TargetMode="External" /><Relationship Id="rId106" Type="http://schemas.openxmlformats.org/officeDocument/2006/relationships/hyperlink" Target="https://podminky.urs.cz/item/CS_URS_2025_01/784121011" TargetMode="External" /><Relationship Id="rId107" Type="http://schemas.openxmlformats.org/officeDocument/2006/relationships/hyperlink" Target="https://podminky.urs.cz/item/CS_URS_2025_01/784181101" TargetMode="External" /><Relationship Id="rId108" Type="http://schemas.openxmlformats.org/officeDocument/2006/relationships/hyperlink" Target="https://podminky.urs.cz/item/CS_URS_2025_01/784211121" TargetMode="External" /><Relationship Id="rId109" Type="http://schemas.openxmlformats.org/officeDocument/2006/relationships/hyperlink" Target="https://podminky.urs.cz/item/CS_URS_2025_01/789211532" TargetMode="External" /><Relationship Id="rId110" Type="http://schemas.openxmlformats.org/officeDocument/2006/relationships/hyperlink" Target="https://podminky.urs.cz/item/CS_URS_2025_01/789421543" TargetMode="External" /><Relationship Id="rId11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31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31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33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37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38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39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204" customHeight="1">
      <c r="B23" s="19"/>
      <c r="C23" s="20"/>
      <c r="D23" s="20"/>
      <c r="E23" s="34" t="s">
        <v>40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41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42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43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44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45</v>
      </c>
      <c r="E29" s="45"/>
      <c r="F29" s="30" t="s">
        <v>46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47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48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49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50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51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52</v>
      </c>
      <c r="U35" s="52"/>
      <c r="V35" s="52"/>
      <c r="W35" s="52"/>
      <c r="X35" s="54" t="s">
        <v>53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54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24049a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Oprava ledové plochy na zimním stadionu v Hodoníně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Tyršova 3588/10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14. 4. 2025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25.6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Město Hodonín, Masarykovo náměstí 53/1, Hodonín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32</v>
      </c>
      <c r="AJ49" s="38"/>
      <c r="AK49" s="38"/>
      <c r="AL49" s="38"/>
      <c r="AM49" s="71" t="str">
        <f>IF(E17="","",E17)</f>
        <v xml:space="preserve">B.B.D. s.r.o., Rumunská 25, Praha 2 </v>
      </c>
      <c r="AN49" s="62"/>
      <c r="AO49" s="62"/>
      <c r="AP49" s="62"/>
      <c r="AQ49" s="38"/>
      <c r="AR49" s="42"/>
      <c r="AS49" s="72" t="s">
        <v>55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30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36</v>
      </c>
      <c r="AJ50" s="38"/>
      <c r="AK50" s="38"/>
      <c r="AL50" s="38"/>
      <c r="AM50" s="71" t="str">
        <f>IF(E20="","",E20)</f>
        <v>H. Urban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56</v>
      </c>
      <c r="D52" s="85"/>
      <c r="E52" s="85"/>
      <c r="F52" s="85"/>
      <c r="G52" s="85"/>
      <c r="H52" s="86"/>
      <c r="I52" s="87" t="s">
        <v>57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58</v>
      </c>
      <c r="AH52" s="85"/>
      <c r="AI52" s="85"/>
      <c r="AJ52" s="85"/>
      <c r="AK52" s="85"/>
      <c r="AL52" s="85"/>
      <c r="AM52" s="85"/>
      <c r="AN52" s="87" t="s">
        <v>59</v>
      </c>
      <c r="AO52" s="85"/>
      <c r="AP52" s="85"/>
      <c r="AQ52" s="89" t="s">
        <v>60</v>
      </c>
      <c r="AR52" s="42"/>
      <c r="AS52" s="90" t="s">
        <v>61</v>
      </c>
      <c r="AT52" s="91" t="s">
        <v>62</v>
      </c>
      <c r="AU52" s="91" t="s">
        <v>63</v>
      </c>
      <c r="AV52" s="91" t="s">
        <v>64</v>
      </c>
      <c r="AW52" s="91" t="s">
        <v>65</v>
      </c>
      <c r="AX52" s="91" t="s">
        <v>66</v>
      </c>
      <c r="AY52" s="91" t="s">
        <v>67</v>
      </c>
      <c r="AZ52" s="91" t="s">
        <v>68</v>
      </c>
      <c r="BA52" s="91" t="s">
        <v>69</v>
      </c>
      <c r="BB52" s="91" t="s">
        <v>70</v>
      </c>
      <c r="BC52" s="91" t="s">
        <v>71</v>
      </c>
      <c r="BD52" s="92" t="s">
        <v>72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73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ROUND(SUM(AG55:AG60),2)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ROUND(SUM(AS55:AS60),2)</f>
        <v>0</v>
      </c>
      <c r="AT54" s="104">
        <f>ROUND(SUM(AV54:AW54),2)</f>
        <v>0</v>
      </c>
      <c r="AU54" s="105">
        <f>ROUND(SUM(AU55:AU60),5)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ROUND(SUM(AZ55:AZ60),2)</f>
        <v>0</v>
      </c>
      <c r="BA54" s="104">
        <f>ROUND(SUM(BA55:BA60),2)</f>
        <v>0</v>
      </c>
      <c r="BB54" s="104">
        <f>ROUND(SUM(BB55:BB60),2)</f>
        <v>0</v>
      </c>
      <c r="BC54" s="104">
        <f>ROUND(SUM(BC55:BC60),2)</f>
        <v>0</v>
      </c>
      <c r="BD54" s="106">
        <f>ROUND(SUM(BD55:BD60),2)</f>
        <v>0</v>
      </c>
      <c r="BE54" s="6"/>
      <c r="BS54" s="107" t="s">
        <v>74</v>
      </c>
      <c r="BT54" s="107" t="s">
        <v>75</v>
      </c>
      <c r="BU54" s="108" t="s">
        <v>76</v>
      </c>
      <c r="BV54" s="107" t="s">
        <v>77</v>
      </c>
      <c r="BW54" s="107" t="s">
        <v>5</v>
      </c>
      <c r="BX54" s="107" t="s">
        <v>78</v>
      </c>
      <c r="CL54" s="107" t="s">
        <v>19</v>
      </c>
    </row>
    <row r="55" s="7" customFormat="1" ht="16.5" customHeight="1">
      <c r="A55" s="109" t="s">
        <v>79</v>
      </c>
      <c r="B55" s="110"/>
      <c r="C55" s="111"/>
      <c r="D55" s="112" t="s">
        <v>80</v>
      </c>
      <c r="E55" s="112"/>
      <c r="F55" s="112"/>
      <c r="G55" s="112"/>
      <c r="H55" s="112"/>
      <c r="I55" s="113"/>
      <c r="J55" s="112" t="s">
        <v>81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'010 - VRN'!J30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82</v>
      </c>
      <c r="AR55" s="116"/>
      <c r="AS55" s="117">
        <v>0</v>
      </c>
      <c r="AT55" s="118">
        <f>ROUND(SUM(AV55:AW55),2)</f>
        <v>0</v>
      </c>
      <c r="AU55" s="119">
        <f>'010 - VRN'!P80</f>
        <v>0</v>
      </c>
      <c r="AV55" s="118">
        <f>'010 - VRN'!J33</f>
        <v>0</v>
      </c>
      <c r="AW55" s="118">
        <f>'010 - VRN'!J34</f>
        <v>0</v>
      </c>
      <c r="AX55" s="118">
        <f>'010 - VRN'!J35</f>
        <v>0</v>
      </c>
      <c r="AY55" s="118">
        <f>'010 - VRN'!J36</f>
        <v>0</v>
      </c>
      <c r="AZ55" s="118">
        <f>'010 - VRN'!F33</f>
        <v>0</v>
      </c>
      <c r="BA55" s="118">
        <f>'010 - VRN'!F34</f>
        <v>0</v>
      </c>
      <c r="BB55" s="118">
        <f>'010 - VRN'!F35</f>
        <v>0</v>
      </c>
      <c r="BC55" s="118">
        <f>'010 - VRN'!F36</f>
        <v>0</v>
      </c>
      <c r="BD55" s="120">
        <f>'010 - VRN'!F37</f>
        <v>0</v>
      </c>
      <c r="BE55" s="7"/>
      <c r="BT55" s="121" t="s">
        <v>83</v>
      </c>
      <c r="BV55" s="121" t="s">
        <v>77</v>
      </c>
      <c r="BW55" s="121" t="s">
        <v>84</v>
      </c>
      <c r="BX55" s="121" t="s">
        <v>5</v>
      </c>
      <c r="CL55" s="121" t="s">
        <v>19</v>
      </c>
      <c r="CM55" s="121" t="s">
        <v>85</v>
      </c>
    </row>
    <row r="56" s="7" customFormat="1" ht="16.5" customHeight="1">
      <c r="A56" s="109" t="s">
        <v>79</v>
      </c>
      <c r="B56" s="110"/>
      <c r="C56" s="111"/>
      <c r="D56" s="112" t="s">
        <v>86</v>
      </c>
      <c r="E56" s="112"/>
      <c r="F56" s="112"/>
      <c r="G56" s="112"/>
      <c r="H56" s="112"/>
      <c r="I56" s="113"/>
      <c r="J56" s="112" t="s">
        <v>87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'020 - BOURÁNÍ A ZAKLÁDÁNÍ'!J30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88</v>
      </c>
      <c r="AR56" s="116"/>
      <c r="AS56" s="117">
        <v>0</v>
      </c>
      <c r="AT56" s="118">
        <f>ROUND(SUM(AV56:AW56),2)</f>
        <v>0</v>
      </c>
      <c r="AU56" s="119">
        <f>'020 - BOURÁNÍ A ZAKLÁDÁNÍ'!P97</f>
        <v>0</v>
      </c>
      <c r="AV56" s="118">
        <f>'020 - BOURÁNÍ A ZAKLÁDÁNÍ'!J33</f>
        <v>0</v>
      </c>
      <c r="AW56" s="118">
        <f>'020 - BOURÁNÍ A ZAKLÁDÁNÍ'!J34</f>
        <v>0</v>
      </c>
      <c r="AX56" s="118">
        <f>'020 - BOURÁNÍ A ZAKLÁDÁNÍ'!J35</f>
        <v>0</v>
      </c>
      <c r="AY56" s="118">
        <f>'020 - BOURÁNÍ A ZAKLÁDÁNÍ'!J36</f>
        <v>0</v>
      </c>
      <c r="AZ56" s="118">
        <f>'020 - BOURÁNÍ A ZAKLÁDÁNÍ'!F33</f>
        <v>0</v>
      </c>
      <c r="BA56" s="118">
        <f>'020 - BOURÁNÍ A ZAKLÁDÁNÍ'!F34</f>
        <v>0</v>
      </c>
      <c r="BB56" s="118">
        <f>'020 - BOURÁNÍ A ZAKLÁDÁNÍ'!F35</f>
        <v>0</v>
      </c>
      <c r="BC56" s="118">
        <f>'020 - BOURÁNÍ A ZAKLÁDÁNÍ'!F36</f>
        <v>0</v>
      </c>
      <c r="BD56" s="120">
        <f>'020 - BOURÁNÍ A ZAKLÁDÁNÍ'!F37</f>
        <v>0</v>
      </c>
      <c r="BE56" s="7"/>
      <c r="BT56" s="121" t="s">
        <v>83</v>
      </c>
      <c r="BV56" s="121" t="s">
        <v>77</v>
      </c>
      <c r="BW56" s="121" t="s">
        <v>89</v>
      </c>
      <c r="BX56" s="121" t="s">
        <v>5</v>
      </c>
      <c r="CL56" s="121" t="s">
        <v>19</v>
      </c>
      <c r="CM56" s="121" t="s">
        <v>85</v>
      </c>
    </row>
    <row r="57" s="7" customFormat="1" ht="16.5" customHeight="1">
      <c r="A57" s="109" t="s">
        <v>79</v>
      </c>
      <c r="B57" s="110"/>
      <c r="C57" s="111"/>
      <c r="D57" s="112" t="s">
        <v>90</v>
      </c>
      <c r="E57" s="112"/>
      <c r="F57" s="112"/>
      <c r="G57" s="112"/>
      <c r="H57" s="112"/>
      <c r="I57" s="113"/>
      <c r="J57" s="112" t="s">
        <v>91</v>
      </c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2"/>
      <c r="AD57" s="112"/>
      <c r="AE57" s="112"/>
      <c r="AF57" s="112"/>
      <c r="AG57" s="114">
        <f>'030 - STAVBA'!J30</f>
        <v>0</v>
      </c>
      <c r="AH57" s="113"/>
      <c r="AI57" s="113"/>
      <c r="AJ57" s="113"/>
      <c r="AK57" s="113"/>
      <c r="AL57" s="113"/>
      <c r="AM57" s="113"/>
      <c r="AN57" s="114">
        <f>SUM(AG57,AT57)</f>
        <v>0</v>
      </c>
      <c r="AO57" s="113"/>
      <c r="AP57" s="113"/>
      <c r="AQ57" s="115" t="s">
        <v>88</v>
      </c>
      <c r="AR57" s="116"/>
      <c r="AS57" s="117">
        <v>0</v>
      </c>
      <c r="AT57" s="118">
        <f>ROUND(SUM(AV57:AW57),2)</f>
        <v>0</v>
      </c>
      <c r="AU57" s="119">
        <f>'030 - STAVBA'!P100</f>
        <v>0</v>
      </c>
      <c r="AV57" s="118">
        <f>'030 - STAVBA'!J33</f>
        <v>0</v>
      </c>
      <c r="AW57" s="118">
        <f>'030 - STAVBA'!J34</f>
        <v>0</v>
      </c>
      <c r="AX57" s="118">
        <f>'030 - STAVBA'!J35</f>
        <v>0</v>
      </c>
      <c r="AY57" s="118">
        <f>'030 - STAVBA'!J36</f>
        <v>0</v>
      </c>
      <c r="AZ57" s="118">
        <f>'030 - STAVBA'!F33</f>
        <v>0</v>
      </c>
      <c r="BA57" s="118">
        <f>'030 - STAVBA'!F34</f>
        <v>0</v>
      </c>
      <c r="BB57" s="118">
        <f>'030 - STAVBA'!F35</f>
        <v>0</v>
      </c>
      <c r="BC57" s="118">
        <f>'030 - STAVBA'!F36</f>
        <v>0</v>
      </c>
      <c r="BD57" s="120">
        <f>'030 - STAVBA'!F37</f>
        <v>0</v>
      </c>
      <c r="BE57" s="7"/>
      <c r="BT57" s="121" t="s">
        <v>83</v>
      </c>
      <c r="BV57" s="121" t="s">
        <v>77</v>
      </c>
      <c r="BW57" s="121" t="s">
        <v>92</v>
      </c>
      <c r="BX57" s="121" t="s">
        <v>5</v>
      </c>
      <c r="CL57" s="121" t="s">
        <v>19</v>
      </c>
      <c r="CM57" s="121" t="s">
        <v>85</v>
      </c>
    </row>
    <row r="58" s="7" customFormat="1" ht="16.5" customHeight="1">
      <c r="A58" s="109" t="s">
        <v>79</v>
      </c>
      <c r="B58" s="110"/>
      <c r="C58" s="111"/>
      <c r="D58" s="112" t="s">
        <v>93</v>
      </c>
      <c r="E58" s="112"/>
      <c r="F58" s="112"/>
      <c r="G58" s="112"/>
      <c r="H58" s="112"/>
      <c r="I58" s="113"/>
      <c r="J58" s="112" t="s">
        <v>94</v>
      </c>
      <c r="K58" s="112"/>
      <c r="L58" s="112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  <c r="X58" s="112"/>
      <c r="Y58" s="112"/>
      <c r="Z58" s="112"/>
      <c r="AA58" s="112"/>
      <c r="AB58" s="112"/>
      <c r="AC58" s="112"/>
      <c r="AD58" s="112"/>
      <c r="AE58" s="112"/>
      <c r="AF58" s="112"/>
      <c r="AG58" s="114">
        <f>'040 - MANTINELY'!J30</f>
        <v>0</v>
      </c>
      <c r="AH58" s="113"/>
      <c r="AI58" s="113"/>
      <c r="AJ58" s="113"/>
      <c r="AK58" s="113"/>
      <c r="AL58" s="113"/>
      <c r="AM58" s="113"/>
      <c r="AN58" s="114">
        <f>SUM(AG58,AT58)</f>
        <v>0</v>
      </c>
      <c r="AO58" s="113"/>
      <c r="AP58" s="113"/>
      <c r="AQ58" s="115" t="s">
        <v>88</v>
      </c>
      <c r="AR58" s="116"/>
      <c r="AS58" s="117">
        <v>0</v>
      </c>
      <c r="AT58" s="118">
        <f>ROUND(SUM(AV58:AW58),2)</f>
        <v>0</v>
      </c>
      <c r="AU58" s="119">
        <f>'040 - MANTINELY'!P85</f>
        <v>0</v>
      </c>
      <c r="AV58" s="118">
        <f>'040 - MANTINELY'!J33</f>
        <v>0</v>
      </c>
      <c r="AW58" s="118">
        <f>'040 - MANTINELY'!J34</f>
        <v>0</v>
      </c>
      <c r="AX58" s="118">
        <f>'040 - MANTINELY'!J35</f>
        <v>0</v>
      </c>
      <c r="AY58" s="118">
        <f>'040 - MANTINELY'!J36</f>
        <v>0</v>
      </c>
      <c r="AZ58" s="118">
        <f>'040 - MANTINELY'!F33</f>
        <v>0</v>
      </c>
      <c r="BA58" s="118">
        <f>'040 - MANTINELY'!F34</f>
        <v>0</v>
      </c>
      <c r="BB58" s="118">
        <f>'040 - MANTINELY'!F35</f>
        <v>0</v>
      </c>
      <c r="BC58" s="118">
        <f>'040 - MANTINELY'!F36</f>
        <v>0</v>
      </c>
      <c r="BD58" s="120">
        <f>'040 - MANTINELY'!F37</f>
        <v>0</v>
      </c>
      <c r="BE58" s="7"/>
      <c r="BT58" s="121" t="s">
        <v>83</v>
      </c>
      <c r="BV58" s="121" t="s">
        <v>77</v>
      </c>
      <c r="BW58" s="121" t="s">
        <v>95</v>
      </c>
      <c r="BX58" s="121" t="s">
        <v>5</v>
      </c>
      <c r="CL58" s="121" t="s">
        <v>19</v>
      </c>
      <c r="CM58" s="121" t="s">
        <v>85</v>
      </c>
    </row>
    <row r="59" s="7" customFormat="1" ht="16.5" customHeight="1">
      <c r="A59" s="109" t="s">
        <v>79</v>
      </c>
      <c r="B59" s="110"/>
      <c r="C59" s="111"/>
      <c r="D59" s="112" t="s">
        <v>96</v>
      </c>
      <c r="E59" s="112"/>
      <c r="F59" s="112"/>
      <c r="G59" s="112"/>
      <c r="H59" s="112"/>
      <c r="I59" s="113"/>
      <c r="J59" s="112" t="s">
        <v>97</v>
      </c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/>
      <c r="Z59" s="112"/>
      <c r="AA59" s="112"/>
      <c r="AB59" s="112"/>
      <c r="AC59" s="112"/>
      <c r="AD59" s="112"/>
      <c r="AE59" s="112"/>
      <c r="AF59" s="112"/>
      <c r="AG59" s="114">
        <f>'050 - ELEKTRO + MAR'!J30</f>
        <v>0</v>
      </c>
      <c r="AH59" s="113"/>
      <c r="AI59" s="113"/>
      <c r="AJ59" s="113"/>
      <c r="AK59" s="113"/>
      <c r="AL59" s="113"/>
      <c r="AM59" s="113"/>
      <c r="AN59" s="114">
        <f>SUM(AG59,AT59)</f>
        <v>0</v>
      </c>
      <c r="AO59" s="113"/>
      <c r="AP59" s="113"/>
      <c r="AQ59" s="115" t="s">
        <v>88</v>
      </c>
      <c r="AR59" s="116"/>
      <c r="AS59" s="117">
        <v>0</v>
      </c>
      <c r="AT59" s="118">
        <f>ROUND(SUM(AV59:AW59),2)</f>
        <v>0</v>
      </c>
      <c r="AU59" s="119">
        <f>'050 - ELEKTRO + MAR'!P103</f>
        <v>0</v>
      </c>
      <c r="AV59" s="118">
        <f>'050 - ELEKTRO + MAR'!J33</f>
        <v>0</v>
      </c>
      <c r="AW59" s="118">
        <f>'050 - ELEKTRO + MAR'!J34</f>
        <v>0</v>
      </c>
      <c r="AX59" s="118">
        <f>'050 - ELEKTRO + MAR'!J35</f>
        <v>0</v>
      </c>
      <c r="AY59" s="118">
        <f>'050 - ELEKTRO + MAR'!J36</f>
        <v>0</v>
      </c>
      <c r="AZ59" s="118">
        <f>'050 - ELEKTRO + MAR'!F33</f>
        <v>0</v>
      </c>
      <c r="BA59" s="118">
        <f>'050 - ELEKTRO + MAR'!F34</f>
        <v>0</v>
      </c>
      <c r="BB59" s="118">
        <f>'050 - ELEKTRO + MAR'!F35</f>
        <v>0</v>
      </c>
      <c r="BC59" s="118">
        <f>'050 - ELEKTRO + MAR'!F36</f>
        <v>0</v>
      </c>
      <c r="BD59" s="120">
        <f>'050 - ELEKTRO + MAR'!F37</f>
        <v>0</v>
      </c>
      <c r="BE59" s="7"/>
      <c r="BT59" s="121" t="s">
        <v>83</v>
      </c>
      <c r="BV59" s="121" t="s">
        <v>77</v>
      </c>
      <c r="BW59" s="121" t="s">
        <v>98</v>
      </c>
      <c r="BX59" s="121" t="s">
        <v>5</v>
      </c>
      <c r="CL59" s="121" t="s">
        <v>19</v>
      </c>
      <c r="CM59" s="121" t="s">
        <v>85</v>
      </c>
    </row>
    <row r="60" s="7" customFormat="1" ht="16.5" customHeight="1">
      <c r="A60" s="109" t="s">
        <v>79</v>
      </c>
      <c r="B60" s="110"/>
      <c r="C60" s="111"/>
      <c r="D60" s="112" t="s">
        <v>99</v>
      </c>
      <c r="E60" s="112"/>
      <c r="F60" s="112"/>
      <c r="G60" s="112"/>
      <c r="H60" s="112"/>
      <c r="I60" s="113"/>
      <c r="J60" s="112" t="s">
        <v>100</v>
      </c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4">
        <f>'060 - STROJNÍ ČÁST'!J30</f>
        <v>0</v>
      </c>
      <c r="AH60" s="113"/>
      <c r="AI60" s="113"/>
      <c r="AJ60" s="113"/>
      <c r="AK60" s="113"/>
      <c r="AL60" s="113"/>
      <c r="AM60" s="113"/>
      <c r="AN60" s="114">
        <f>SUM(AG60,AT60)</f>
        <v>0</v>
      </c>
      <c r="AO60" s="113"/>
      <c r="AP60" s="113"/>
      <c r="AQ60" s="115" t="s">
        <v>101</v>
      </c>
      <c r="AR60" s="116"/>
      <c r="AS60" s="122">
        <v>0</v>
      </c>
      <c r="AT60" s="123">
        <f>ROUND(SUM(AV60:AW60),2)</f>
        <v>0</v>
      </c>
      <c r="AU60" s="124">
        <f>'060 - STROJNÍ ČÁST'!P109</f>
        <v>0</v>
      </c>
      <c r="AV60" s="123">
        <f>'060 - STROJNÍ ČÁST'!J33</f>
        <v>0</v>
      </c>
      <c r="AW60" s="123">
        <f>'060 - STROJNÍ ČÁST'!J34</f>
        <v>0</v>
      </c>
      <c r="AX60" s="123">
        <f>'060 - STROJNÍ ČÁST'!J35</f>
        <v>0</v>
      </c>
      <c r="AY60" s="123">
        <f>'060 - STROJNÍ ČÁST'!J36</f>
        <v>0</v>
      </c>
      <c r="AZ60" s="123">
        <f>'060 - STROJNÍ ČÁST'!F33</f>
        <v>0</v>
      </c>
      <c r="BA60" s="123">
        <f>'060 - STROJNÍ ČÁST'!F34</f>
        <v>0</v>
      </c>
      <c r="BB60" s="123">
        <f>'060 - STROJNÍ ČÁST'!F35</f>
        <v>0</v>
      </c>
      <c r="BC60" s="123">
        <f>'060 - STROJNÍ ČÁST'!F36</f>
        <v>0</v>
      </c>
      <c r="BD60" s="125">
        <f>'060 - STROJNÍ ČÁST'!F37</f>
        <v>0</v>
      </c>
      <c r="BE60" s="7"/>
      <c r="BT60" s="121" t="s">
        <v>83</v>
      </c>
      <c r="BV60" s="121" t="s">
        <v>77</v>
      </c>
      <c r="BW60" s="121" t="s">
        <v>102</v>
      </c>
      <c r="BX60" s="121" t="s">
        <v>5</v>
      </c>
      <c r="CL60" s="121" t="s">
        <v>19</v>
      </c>
      <c r="CM60" s="121" t="s">
        <v>85</v>
      </c>
    </row>
    <row r="61" s="2" customFormat="1" ht="30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38"/>
      <c r="AQ61" s="38"/>
      <c r="AR61" s="42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</row>
    <row r="62" s="2" customFormat="1" ht="6.96" customHeight="1">
      <c r="A62" s="36"/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42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</row>
  </sheetData>
  <sheetProtection sheet="1" formatColumns="0" formatRows="0" objects="1" scenarios="1" spinCount="100000" saltValue="icTxPd6GDspGUrmQiWsJ3Qpirgn+DzkmnF/gJcHZXux9AtKmK/0S8MmzyDIRBUq0kRrxPHy3ZiW42hPQ5dWNLw==" hashValue="7wNEaHZVLh/EMk/rtmiy05/aSdM83HEOZIHDIcOJV/RDuDzQfFFDh6GnyVcHbinuvv9v+HrmIrhD9UzvdaIhsQ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0 - VRN'!C2" display="/"/>
    <hyperlink ref="A56" location="'020 - BOURÁNÍ A ZAKLÁDÁNÍ'!C2" display="/"/>
    <hyperlink ref="A57" location="'030 - STAVBA'!C2" display="/"/>
    <hyperlink ref="A58" location="'040 - MANTINELY'!C2" display="/"/>
    <hyperlink ref="A59" location="'050 - ELEKTRO + MAR'!C2" display="/"/>
    <hyperlink ref="A60" location="'060 - STROJNÍ ČÁST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84</v>
      </c>
    </row>
    <row r="3" hidden="1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85</v>
      </c>
    </row>
    <row r="4" hidden="1" s="1" customFormat="1" ht="24.96" customHeight="1">
      <c r="B4" s="18"/>
      <c r="D4" s="128" t="s">
        <v>103</v>
      </c>
      <c r="L4" s="18"/>
      <c r="M4" s="129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30" t="s">
        <v>16</v>
      </c>
      <c r="L6" s="18"/>
    </row>
    <row r="7" hidden="1" s="1" customFormat="1" ht="16.5" customHeight="1">
      <c r="B7" s="18"/>
      <c r="E7" s="131" t="str">
        <f>'Rekapitulace stavby'!K6</f>
        <v>Oprava ledové plochy na zimním stadionu v Hodoníně</v>
      </c>
      <c r="F7" s="130"/>
      <c r="G7" s="130"/>
      <c r="H7" s="130"/>
      <c r="L7" s="18"/>
    </row>
    <row r="8" hidden="1" s="2" customFormat="1" ht="12" customHeight="1">
      <c r="A8" s="36"/>
      <c r="B8" s="42"/>
      <c r="C8" s="36"/>
      <c r="D8" s="130" t="s">
        <v>104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hidden="1" s="2" customFormat="1" ht="16.5" customHeight="1">
      <c r="A9" s="36"/>
      <c r="B9" s="42"/>
      <c r="C9" s="36"/>
      <c r="D9" s="36"/>
      <c r="E9" s="133" t="s">
        <v>105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14. 4. 2025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27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8" customHeight="1">
      <c r="A15" s="36"/>
      <c r="B15" s="42"/>
      <c r="C15" s="36"/>
      <c r="D15" s="36"/>
      <c r="E15" s="134" t="s">
        <v>28</v>
      </c>
      <c r="F15" s="36"/>
      <c r="G15" s="36"/>
      <c r="H15" s="36"/>
      <c r="I15" s="130" t="s">
        <v>29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2" customHeight="1">
      <c r="A17" s="36"/>
      <c r="B17" s="42"/>
      <c r="C17" s="36"/>
      <c r="D17" s="130" t="s">
        <v>30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29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2" customHeight="1">
      <c r="A20" s="36"/>
      <c r="B20" s="42"/>
      <c r="C20" s="36"/>
      <c r="D20" s="130" t="s">
        <v>32</v>
      </c>
      <c r="E20" s="36"/>
      <c r="F20" s="36"/>
      <c r="G20" s="36"/>
      <c r="H20" s="36"/>
      <c r="I20" s="130" t="s">
        <v>26</v>
      </c>
      <c r="J20" s="134" t="s">
        <v>33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18" customHeight="1">
      <c r="A21" s="36"/>
      <c r="B21" s="42"/>
      <c r="C21" s="36"/>
      <c r="D21" s="36"/>
      <c r="E21" s="134" t="s">
        <v>34</v>
      </c>
      <c r="F21" s="36"/>
      <c r="G21" s="36"/>
      <c r="H21" s="36"/>
      <c r="I21" s="130" t="s">
        <v>29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2" customHeight="1">
      <c r="A23" s="36"/>
      <c r="B23" s="42"/>
      <c r="C23" s="36"/>
      <c r="D23" s="130" t="s">
        <v>36</v>
      </c>
      <c r="E23" s="36"/>
      <c r="F23" s="36"/>
      <c r="G23" s="36"/>
      <c r="H23" s="36"/>
      <c r="I23" s="130" t="s">
        <v>26</v>
      </c>
      <c r="J23" s="134" t="str">
        <f>IF('Rekapitulace stavby'!AN19="","",'Rekapitulace stavby'!AN19)</f>
        <v>68532962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18" customHeight="1">
      <c r="A24" s="36"/>
      <c r="B24" s="42"/>
      <c r="C24" s="36"/>
      <c r="D24" s="36"/>
      <c r="E24" s="134" t="str">
        <f>IF('Rekapitulace stavby'!E20="","",'Rekapitulace stavby'!E20)</f>
        <v>H. Urban</v>
      </c>
      <c r="F24" s="36"/>
      <c r="G24" s="36"/>
      <c r="H24" s="36"/>
      <c r="I24" s="130" t="s">
        <v>29</v>
      </c>
      <c r="J24" s="134" t="str">
        <f>IF('Rekapitulace stavby'!AN20="","",'Rekapitulace stavby'!AN20)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2" customHeight="1">
      <c r="A26" s="36"/>
      <c r="B26" s="42"/>
      <c r="C26" s="36"/>
      <c r="D26" s="130" t="s">
        <v>39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hidden="1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hidden="1" s="2" customFormat="1" ht="25.44" customHeight="1">
      <c r="A30" s="36"/>
      <c r="B30" s="42"/>
      <c r="C30" s="36"/>
      <c r="D30" s="141" t="s">
        <v>41</v>
      </c>
      <c r="E30" s="36"/>
      <c r="F30" s="36"/>
      <c r="G30" s="36"/>
      <c r="H30" s="36"/>
      <c r="I30" s="36"/>
      <c r="J30" s="142">
        <f>ROUND(J80,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14.4" customHeight="1">
      <c r="A32" s="36"/>
      <c r="B32" s="42"/>
      <c r="C32" s="36"/>
      <c r="D32" s="36"/>
      <c r="E32" s="36"/>
      <c r="F32" s="143" t="s">
        <v>43</v>
      </c>
      <c r="G32" s="36"/>
      <c r="H32" s="36"/>
      <c r="I32" s="143" t="s">
        <v>42</v>
      </c>
      <c r="J32" s="143" t="s">
        <v>44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144" t="s">
        <v>45</v>
      </c>
      <c r="E33" s="130" t="s">
        <v>46</v>
      </c>
      <c r="F33" s="145">
        <f>ROUND((SUM(BE80:BE91)),  2)</f>
        <v>0</v>
      </c>
      <c r="G33" s="36"/>
      <c r="H33" s="36"/>
      <c r="I33" s="146">
        <v>0.20999999999999999</v>
      </c>
      <c r="J33" s="145">
        <f>ROUND(((SUM(BE80:BE91))*I33),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0" t="s">
        <v>47</v>
      </c>
      <c r="F34" s="145">
        <f>ROUND((SUM(BF80:BF91)),  2)</f>
        <v>0</v>
      </c>
      <c r="G34" s="36"/>
      <c r="H34" s="36"/>
      <c r="I34" s="146">
        <v>0.12</v>
      </c>
      <c r="J34" s="145">
        <f>ROUND(((SUM(BF80:BF91))*I34),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48</v>
      </c>
      <c r="F35" s="145">
        <f>ROUND((SUM(BG80:BG91)),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49</v>
      </c>
      <c r="F36" s="145">
        <f>ROUND((SUM(BH80:BH91)),  2)</f>
        <v>0</v>
      </c>
      <c r="G36" s="36"/>
      <c r="H36" s="36"/>
      <c r="I36" s="146">
        <v>0.12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50</v>
      </c>
      <c r="F37" s="145">
        <f>ROUND((SUM(BI80:BI91)),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25.44" customHeight="1">
      <c r="A39" s="36"/>
      <c r="B39" s="42"/>
      <c r="C39" s="147"/>
      <c r="D39" s="148" t="s">
        <v>51</v>
      </c>
      <c r="E39" s="149"/>
      <c r="F39" s="149"/>
      <c r="G39" s="150" t="s">
        <v>52</v>
      </c>
      <c r="H39" s="151" t="s">
        <v>53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/>
    <row r="42" hidden="1"/>
    <row r="43" hidden="1"/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106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ledové plochy na zimním stadionu v Hodoníně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104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010 - VRN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Tyršova 3588/10</v>
      </c>
      <c r="G52" s="38"/>
      <c r="H52" s="38"/>
      <c r="I52" s="30" t="s">
        <v>23</v>
      </c>
      <c r="J52" s="70" t="str">
        <f>IF(J12="","",J12)</f>
        <v>14. 4. 2025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40.05" customHeight="1">
      <c r="A54" s="36"/>
      <c r="B54" s="37"/>
      <c r="C54" s="30" t="s">
        <v>25</v>
      </c>
      <c r="D54" s="38"/>
      <c r="E54" s="38"/>
      <c r="F54" s="25" t="str">
        <f>E15</f>
        <v>Město Hodonín, Masarykovo náměstí 53/1, Hodonín</v>
      </c>
      <c r="G54" s="38"/>
      <c r="H54" s="38"/>
      <c r="I54" s="30" t="s">
        <v>32</v>
      </c>
      <c r="J54" s="34" t="str">
        <f>E21</f>
        <v xml:space="preserve">B.B.D. s.r.o., Rumunská 25, Praha 2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30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>H. Urban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107</v>
      </c>
      <c r="D57" s="160"/>
      <c r="E57" s="160"/>
      <c r="F57" s="160"/>
      <c r="G57" s="160"/>
      <c r="H57" s="160"/>
      <c r="I57" s="160"/>
      <c r="J57" s="161" t="s">
        <v>108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73</v>
      </c>
      <c r="D59" s="38"/>
      <c r="E59" s="38"/>
      <c r="F59" s="38"/>
      <c r="G59" s="38"/>
      <c r="H59" s="38"/>
      <c r="I59" s="38"/>
      <c r="J59" s="100">
        <f>J80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109</v>
      </c>
    </row>
    <row r="60" s="9" customFormat="1" ht="24.96" customHeight="1">
      <c r="A60" s="9"/>
      <c r="B60" s="163"/>
      <c r="C60" s="164"/>
      <c r="D60" s="165" t="s">
        <v>110</v>
      </c>
      <c r="E60" s="166"/>
      <c r="F60" s="166"/>
      <c r="G60" s="166"/>
      <c r="H60" s="166"/>
      <c r="I60" s="166"/>
      <c r="J60" s="167">
        <f>J81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3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6.96" customHeight="1">
      <c r="A62" s="36"/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13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="2" customFormat="1" ht="6.96" customHeight="1">
      <c r="A66" s="36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24.96" customHeight="1">
      <c r="A67" s="36"/>
      <c r="B67" s="37"/>
      <c r="C67" s="21" t="s">
        <v>111</v>
      </c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16</v>
      </c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6.5" customHeight="1">
      <c r="A70" s="36"/>
      <c r="B70" s="37"/>
      <c r="C70" s="38"/>
      <c r="D70" s="38"/>
      <c r="E70" s="158" t="str">
        <f>E7</f>
        <v>Oprava ledové plochy na zimním stadionu v Hodoníně</v>
      </c>
      <c r="F70" s="30"/>
      <c r="G70" s="30"/>
      <c r="H70" s="30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104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67" t="str">
        <f>E9</f>
        <v>010 - VRN</v>
      </c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21</v>
      </c>
      <c r="D74" s="38"/>
      <c r="E74" s="38"/>
      <c r="F74" s="25" t="str">
        <f>F12</f>
        <v>Tyršova 3588/10</v>
      </c>
      <c r="G74" s="38"/>
      <c r="H74" s="38"/>
      <c r="I74" s="30" t="s">
        <v>23</v>
      </c>
      <c r="J74" s="70" t="str">
        <f>IF(J12="","",J12)</f>
        <v>14. 4. 2025</v>
      </c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40.05" customHeight="1">
      <c r="A76" s="36"/>
      <c r="B76" s="37"/>
      <c r="C76" s="30" t="s">
        <v>25</v>
      </c>
      <c r="D76" s="38"/>
      <c r="E76" s="38"/>
      <c r="F76" s="25" t="str">
        <f>E15</f>
        <v>Město Hodonín, Masarykovo náměstí 53/1, Hodonín</v>
      </c>
      <c r="G76" s="38"/>
      <c r="H76" s="38"/>
      <c r="I76" s="30" t="s">
        <v>32</v>
      </c>
      <c r="J76" s="34" t="str">
        <f>E21</f>
        <v xml:space="preserve">B.B.D. s.r.o., Rumunská 25, Praha 2 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30</v>
      </c>
      <c r="D77" s="38"/>
      <c r="E77" s="38"/>
      <c r="F77" s="25" t="str">
        <f>IF(E18="","",E18)</f>
        <v>Vyplň údaj</v>
      </c>
      <c r="G77" s="38"/>
      <c r="H77" s="38"/>
      <c r="I77" s="30" t="s">
        <v>36</v>
      </c>
      <c r="J77" s="34" t="str">
        <f>E24</f>
        <v>H. Urban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0.32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10" customFormat="1" ht="29.28" customHeight="1">
      <c r="A79" s="169"/>
      <c r="B79" s="170"/>
      <c r="C79" s="171" t="s">
        <v>112</v>
      </c>
      <c r="D79" s="172" t="s">
        <v>60</v>
      </c>
      <c r="E79" s="172" t="s">
        <v>56</v>
      </c>
      <c r="F79" s="172" t="s">
        <v>57</v>
      </c>
      <c r="G79" s="172" t="s">
        <v>113</v>
      </c>
      <c r="H79" s="172" t="s">
        <v>114</v>
      </c>
      <c r="I79" s="172" t="s">
        <v>115</v>
      </c>
      <c r="J79" s="172" t="s">
        <v>108</v>
      </c>
      <c r="K79" s="173" t="s">
        <v>116</v>
      </c>
      <c r="L79" s="174"/>
      <c r="M79" s="90" t="s">
        <v>19</v>
      </c>
      <c r="N79" s="91" t="s">
        <v>45</v>
      </c>
      <c r="O79" s="91" t="s">
        <v>117</v>
      </c>
      <c r="P79" s="91" t="s">
        <v>118</v>
      </c>
      <c r="Q79" s="91" t="s">
        <v>119</v>
      </c>
      <c r="R79" s="91" t="s">
        <v>120</v>
      </c>
      <c r="S79" s="91" t="s">
        <v>121</v>
      </c>
      <c r="T79" s="92" t="s">
        <v>122</v>
      </c>
      <c r="U79" s="169"/>
      <c r="V79" s="169"/>
      <c r="W79" s="169"/>
      <c r="X79" s="169"/>
      <c r="Y79" s="169"/>
      <c r="Z79" s="169"/>
      <c r="AA79" s="169"/>
      <c r="AB79" s="169"/>
      <c r="AC79" s="169"/>
      <c r="AD79" s="169"/>
      <c r="AE79" s="169"/>
    </row>
    <row r="80" s="2" customFormat="1" ht="22.8" customHeight="1">
      <c r="A80" s="36"/>
      <c r="B80" s="37"/>
      <c r="C80" s="97" t="s">
        <v>123</v>
      </c>
      <c r="D80" s="38"/>
      <c r="E80" s="38"/>
      <c r="F80" s="38"/>
      <c r="G80" s="38"/>
      <c r="H80" s="38"/>
      <c r="I80" s="38"/>
      <c r="J80" s="175">
        <f>BK80</f>
        <v>0</v>
      </c>
      <c r="K80" s="38"/>
      <c r="L80" s="42"/>
      <c r="M80" s="93"/>
      <c r="N80" s="176"/>
      <c r="O80" s="94"/>
      <c r="P80" s="177">
        <f>P81</f>
        <v>0</v>
      </c>
      <c r="Q80" s="94"/>
      <c r="R80" s="177">
        <f>R81</f>
        <v>0</v>
      </c>
      <c r="S80" s="94"/>
      <c r="T80" s="178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5" t="s">
        <v>74</v>
      </c>
      <c r="AU80" s="15" t="s">
        <v>109</v>
      </c>
      <c r="BK80" s="179">
        <f>BK81</f>
        <v>0</v>
      </c>
    </row>
    <row r="81" s="11" customFormat="1" ht="25.92" customHeight="1">
      <c r="A81" s="11"/>
      <c r="B81" s="180"/>
      <c r="C81" s="181"/>
      <c r="D81" s="182" t="s">
        <v>74</v>
      </c>
      <c r="E81" s="183" t="s">
        <v>81</v>
      </c>
      <c r="F81" s="183" t="s">
        <v>124</v>
      </c>
      <c r="G81" s="181"/>
      <c r="H81" s="181"/>
      <c r="I81" s="184"/>
      <c r="J81" s="185">
        <f>BK81</f>
        <v>0</v>
      </c>
      <c r="K81" s="181"/>
      <c r="L81" s="186"/>
      <c r="M81" s="187"/>
      <c r="N81" s="188"/>
      <c r="O81" s="188"/>
      <c r="P81" s="189">
        <f>SUM(P82:P91)</f>
        <v>0</v>
      </c>
      <c r="Q81" s="188"/>
      <c r="R81" s="189">
        <f>SUM(R82:R91)</f>
        <v>0</v>
      </c>
      <c r="S81" s="188"/>
      <c r="T81" s="190">
        <f>SUM(T82:T91)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1" t="s">
        <v>125</v>
      </c>
      <c r="AT81" s="192" t="s">
        <v>74</v>
      </c>
      <c r="AU81" s="192" t="s">
        <v>75</v>
      </c>
      <c r="AY81" s="191" t="s">
        <v>126</v>
      </c>
      <c r="BK81" s="193">
        <f>SUM(BK82:BK91)</f>
        <v>0</v>
      </c>
    </row>
    <row r="82" s="2" customFormat="1" ht="16.5" customHeight="1">
      <c r="A82" s="36"/>
      <c r="B82" s="37"/>
      <c r="C82" s="194" t="s">
        <v>83</v>
      </c>
      <c r="D82" s="194" t="s">
        <v>127</v>
      </c>
      <c r="E82" s="195" t="s">
        <v>128</v>
      </c>
      <c r="F82" s="196" t="s">
        <v>129</v>
      </c>
      <c r="G82" s="197" t="s">
        <v>130</v>
      </c>
      <c r="H82" s="198">
        <v>1</v>
      </c>
      <c r="I82" s="199"/>
      <c r="J82" s="200">
        <f>ROUND(I82*H82,2)</f>
        <v>0</v>
      </c>
      <c r="K82" s="196" t="s">
        <v>131</v>
      </c>
      <c r="L82" s="42"/>
      <c r="M82" s="201" t="s">
        <v>19</v>
      </c>
      <c r="N82" s="202" t="s">
        <v>46</v>
      </c>
      <c r="O82" s="82"/>
      <c r="P82" s="203">
        <f>O82*H82</f>
        <v>0</v>
      </c>
      <c r="Q82" s="203">
        <v>0</v>
      </c>
      <c r="R82" s="203">
        <f>Q82*H82</f>
        <v>0</v>
      </c>
      <c r="S82" s="203">
        <v>0</v>
      </c>
      <c r="T82" s="204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205" t="s">
        <v>132</v>
      </c>
      <c r="AT82" s="205" t="s">
        <v>127</v>
      </c>
      <c r="AU82" s="205" t="s">
        <v>83</v>
      </c>
      <c r="AY82" s="15" t="s">
        <v>126</v>
      </c>
      <c r="BE82" s="206">
        <f>IF(N82="základní",J82,0)</f>
        <v>0</v>
      </c>
      <c r="BF82" s="206">
        <f>IF(N82="snížená",J82,0)</f>
        <v>0</v>
      </c>
      <c r="BG82" s="206">
        <f>IF(N82="zákl. přenesená",J82,0)</f>
        <v>0</v>
      </c>
      <c r="BH82" s="206">
        <f>IF(N82="sníž. přenesená",J82,0)</f>
        <v>0</v>
      </c>
      <c r="BI82" s="206">
        <f>IF(N82="nulová",J82,0)</f>
        <v>0</v>
      </c>
      <c r="BJ82" s="15" t="s">
        <v>83</v>
      </c>
      <c r="BK82" s="206">
        <f>ROUND(I82*H82,2)</f>
        <v>0</v>
      </c>
      <c r="BL82" s="15" t="s">
        <v>132</v>
      </c>
      <c r="BM82" s="205" t="s">
        <v>133</v>
      </c>
    </row>
    <row r="83" s="2" customFormat="1">
      <c r="A83" s="36"/>
      <c r="B83" s="37"/>
      <c r="C83" s="38"/>
      <c r="D83" s="207" t="s">
        <v>134</v>
      </c>
      <c r="E83" s="38"/>
      <c r="F83" s="208" t="s">
        <v>135</v>
      </c>
      <c r="G83" s="38"/>
      <c r="H83" s="38"/>
      <c r="I83" s="209"/>
      <c r="J83" s="38"/>
      <c r="K83" s="38"/>
      <c r="L83" s="42"/>
      <c r="M83" s="210"/>
      <c r="N83" s="211"/>
      <c r="O83" s="82"/>
      <c r="P83" s="82"/>
      <c r="Q83" s="82"/>
      <c r="R83" s="82"/>
      <c r="S83" s="82"/>
      <c r="T83" s="83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5" t="s">
        <v>134</v>
      </c>
      <c r="AU83" s="15" t="s">
        <v>83</v>
      </c>
    </row>
    <row r="84" s="2" customFormat="1" ht="16.5" customHeight="1">
      <c r="A84" s="36"/>
      <c r="B84" s="37"/>
      <c r="C84" s="194" t="s">
        <v>85</v>
      </c>
      <c r="D84" s="194" t="s">
        <v>127</v>
      </c>
      <c r="E84" s="195" t="s">
        <v>136</v>
      </c>
      <c r="F84" s="196" t="s">
        <v>137</v>
      </c>
      <c r="G84" s="197" t="s">
        <v>130</v>
      </c>
      <c r="H84" s="198">
        <v>1</v>
      </c>
      <c r="I84" s="199"/>
      <c r="J84" s="200">
        <f>ROUND(I84*H84,2)</f>
        <v>0</v>
      </c>
      <c r="K84" s="196" t="s">
        <v>131</v>
      </c>
      <c r="L84" s="42"/>
      <c r="M84" s="201" t="s">
        <v>19</v>
      </c>
      <c r="N84" s="202" t="s">
        <v>46</v>
      </c>
      <c r="O84" s="82"/>
      <c r="P84" s="203">
        <f>O84*H84</f>
        <v>0</v>
      </c>
      <c r="Q84" s="203">
        <v>0</v>
      </c>
      <c r="R84" s="203">
        <f>Q84*H84</f>
        <v>0</v>
      </c>
      <c r="S84" s="203">
        <v>0</v>
      </c>
      <c r="T84" s="204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05" t="s">
        <v>132</v>
      </c>
      <c r="AT84" s="205" t="s">
        <v>127</v>
      </c>
      <c r="AU84" s="205" t="s">
        <v>83</v>
      </c>
      <c r="AY84" s="15" t="s">
        <v>126</v>
      </c>
      <c r="BE84" s="206">
        <f>IF(N84="základní",J84,0)</f>
        <v>0</v>
      </c>
      <c r="BF84" s="206">
        <f>IF(N84="snížená",J84,0)</f>
        <v>0</v>
      </c>
      <c r="BG84" s="206">
        <f>IF(N84="zákl. přenesená",J84,0)</f>
        <v>0</v>
      </c>
      <c r="BH84" s="206">
        <f>IF(N84="sníž. přenesená",J84,0)</f>
        <v>0</v>
      </c>
      <c r="BI84" s="206">
        <f>IF(N84="nulová",J84,0)</f>
        <v>0</v>
      </c>
      <c r="BJ84" s="15" t="s">
        <v>83</v>
      </c>
      <c r="BK84" s="206">
        <f>ROUND(I84*H84,2)</f>
        <v>0</v>
      </c>
      <c r="BL84" s="15" t="s">
        <v>132</v>
      </c>
      <c r="BM84" s="205" t="s">
        <v>138</v>
      </c>
    </row>
    <row r="85" s="2" customFormat="1">
      <c r="A85" s="36"/>
      <c r="B85" s="37"/>
      <c r="C85" s="38"/>
      <c r="D85" s="207" t="s">
        <v>134</v>
      </c>
      <c r="E85" s="38"/>
      <c r="F85" s="208" t="s">
        <v>139</v>
      </c>
      <c r="G85" s="38"/>
      <c r="H85" s="38"/>
      <c r="I85" s="209"/>
      <c r="J85" s="38"/>
      <c r="K85" s="38"/>
      <c r="L85" s="42"/>
      <c r="M85" s="210"/>
      <c r="N85" s="211"/>
      <c r="O85" s="82"/>
      <c r="P85" s="82"/>
      <c r="Q85" s="82"/>
      <c r="R85" s="82"/>
      <c r="S85" s="82"/>
      <c r="T85" s="83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134</v>
      </c>
      <c r="AU85" s="15" t="s">
        <v>83</v>
      </c>
    </row>
    <row r="86" s="2" customFormat="1" ht="16.5" customHeight="1">
      <c r="A86" s="36"/>
      <c r="B86" s="37"/>
      <c r="C86" s="194" t="s">
        <v>140</v>
      </c>
      <c r="D86" s="194" t="s">
        <v>127</v>
      </c>
      <c r="E86" s="195" t="s">
        <v>141</v>
      </c>
      <c r="F86" s="196" t="s">
        <v>142</v>
      </c>
      <c r="G86" s="197" t="s">
        <v>130</v>
      </c>
      <c r="H86" s="198">
        <v>1</v>
      </c>
      <c r="I86" s="199"/>
      <c r="J86" s="200">
        <f>ROUND(I86*H86,2)</f>
        <v>0</v>
      </c>
      <c r="K86" s="196" t="s">
        <v>131</v>
      </c>
      <c r="L86" s="42"/>
      <c r="M86" s="201" t="s">
        <v>19</v>
      </c>
      <c r="N86" s="202" t="s">
        <v>46</v>
      </c>
      <c r="O86" s="82"/>
      <c r="P86" s="203">
        <f>O86*H86</f>
        <v>0</v>
      </c>
      <c r="Q86" s="203">
        <v>0</v>
      </c>
      <c r="R86" s="203">
        <f>Q86*H86</f>
        <v>0</v>
      </c>
      <c r="S86" s="203">
        <v>0</v>
      </c>
      <c r="T86" s="204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5" t="s">
        <v>132</v>
      </c>
      <c r="AT86" s="205" t="s">
        <v>127</v>
      </c>
      <c r="AU86" s="205" t="s">
        <v>83</v>
      </c>
      <c r="AY86" s="15" t="s">
        <v>126</v>
      </c>
      <c r="BE86" s="206">
        <f>IF(N86="základní",J86,0)</f>
        <v>0</v>
      </c>
      <c r="BF86" s="206">
        <f>IF(N86="snížená",J86,0)</f>
        <v>0</v>
      </c>
      <c r="BG86" s="206">
        <f>IF(N86="zákl. přenesená",J86,0)</f>
        <v>0</v>
      </c>
      <c r="BH86" s="206">
        <f>IF(N86="sníž. přenesená",J86,0)</f>
        <v>0</v>
      </c>
      <c r="BI86" s="206">
        <f>IF(N86="nulová",J86,0)</f>
        <v>0</v>
      </c>
      <c r="BJ86" s="15" t="s">
        <v>83</v>
      </c>
      <c r="BK86" s="206">
        <f>ROUND(I86*H86,2)</f>
        <v>0</v>
      </c>
      <c r="BL86" s="15" t="s">
        <v>132</v>
      </c>
      <c r="BM86" s="205" t="s">
        <v>143</v>
      </c>
    </row>
    <row r="87" s="2" customFormat="1">
      <c r="A87" s="36"/>
      <c r="B87" s="37"/>
      <c r="C87" s="38"/>
      <c r="D87" s="207" t="s">
        <v>134</v>
      </c>
      <c r="E87" s="38"/>
      <c r="F87" s="208" t="s">
        <v>144</v>
      </c>
      <c r="G87" s="38"/>
      <c r="H87" s="38"/>
      <c r="I87" s="209"/>
      <c r="J87" s="38"/>
      <c r="K87" s="38"/>
      <c r="L87" s="42"/>
      <c r="M87" s="210"/>
      <c r="N87" s="211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134</v>
      </c>
      <c r="AU87" s="15" t="s">
        <v>83</v>
      </c>
    </row>
    <row r="88" s="2" customFormat="1" ht="16.5" customHeight="1">
      <c r="A88" s="36"/>
      <c r="B88" s="37"/>
      <c r="C88" s="194" t="s">
        <v>145</v>
      </c>
      <c r="D88" s="194" t="s">
        <v>127</v>
      </c>
      <c r="E88" s="195" t="s">
        <v>146</v>
      </c>
      <c r="F88" s="196" t="s">
        <v>147</v>
      </c>
      <c r="G88" s="197" t="s">
        <v>130</v>
      </c>
      <c r="H88" s="198">
        <v>1</v>
      </c>
      <c r="I88" s="199"/>
      <c r="J88" s="200">
        <f>ROUND(I88*H88,2)</f>
        <v>0</v>
      </c>
      <c r="K88" s="196" t="s">
        <v>131</v>
      </c>
      <c r="L88" s="42"/>
      <c r="M88" s="201" t="s">
        <v>19</v>
      </c>
      <c r="N88" s="202" t="s">
        <v>46</v>
      </c>
      <c r="O88" s="82"/>
      <c r="P88" s="203">
        <f>O88*H88</f>
        <v>0</v>
      </c>
      <c r="Q88" s="203">
        <v>0</v>
      </c>
      <c r="R88" s="203">
        <f>Q88*H88</f>
        <v>0</v>
      </c>
      <c r="S88" s="203">
        <v>0</v>
      </c>
      <c r="T88" s="204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5" t="s">
        <v>132</v>
      </c>
      <c r="AT88" s="205" t="s">
        <v>127</v>
      </c>
      <c r="AU88" s="205" t="s">
        <v>83</v>
      </c>
      <c r="AY88" s="15" t="s">
        <v>126</v>
      </c>
      <c r="BE88" s="206">
        <f>IF(N88="základní",J88,0)</f>
        <v>0</v>
      </c>
      <c r="BF88" s="206">
        <f>IF(N88="snížená",J88,0)</f>
        <v>0</v>
      </c>
      <c r="BG88" s="206">
        <f>IF(N88="zákl. přenesená",J88,0)</f>
        <v>0</v>
      </c>
      <c r="BH88" s="206">
        <f>IF(N88="sníž. přenesená",J88,0)</f>
        <v>0</v>
      </c>
      <c r="BI88" s="206">
        <f>IF(N88="nulová",J88,0)</f>
        <v>0</v>
      </c>
      <c r="BJ88" s="15" t="s">
        <v>83</v>
      </c>
      <c r="BK88" s="206">
        <f>ROUND(I88*H88,2)</f>
        <v>0</v>
      </c>
      <c r="BL88" s="15" t="s">
        <v>132</v>
      </c>
      <c r="BM88" s="205" t="s">
        <v>148</v>
      </c>
    </row>
    <row r="89" s="2" customFormat="1">
      <c r="A89" s="36"/>
      <c r="B89" s="37"/>
      <c r="C89" s="38"/>
      <c r="D89" s="207" t="s">
        <v>134</v>
      </c>
      <c r="E89" s="38"/>
      <c r="F89" s="208" t="s">
        <v>149</v>
      </c>
      <c r="G89" s="38"/>
      <c r="H89" s="38"/>
      <c r="I89" s="209"/>
      <c r="J89" s="38"/>
      <c r="K89" s="38"/>
      <c r="L89" s="42"/>
      <c r="M89" s="210"/>
      <c r="N89" s="211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134</v>
      </c>
      <c r="AU89" s="15" t="s">
        <v>83</v>
      </c>
    </row>
    <row r="90" s="2" customFormat="1" ht="16.5" customHeight="1">
      <c r="A90" s="36"/>
      <c r="B90" s="37"/>
      <c r="C90" s="194" t="s">
        <v>125</v>
      </c>
      <c r="D90" s="194" t="s">
        <v>127</v>
      </c>
      <c r="E90" s="195" t="s">
        <v>150</v>
      </c>
      <c r="F90" s="196" t="s">
        <v>151</v>
      </c>
      <c r="G90" s="197" t="s">
        <v>130</v>
      </c>
      <c r="H90" s="198">
        <v>1</v>
      </c>
      <c r="I90" s="199"/>
      <c r="J90" s="200">
        <f>ROUND(I90*H90,2)</f>
        <v>0</v>
      </c>
      <c r="K90" s="196" t="s">
        <v>131</v>
      </c>
      <c r="L90" s="42"/>
      <c r="M90" s="201" t="s">
        <v>19</v>
      </c>
      <c r="N90" s="202" t="s">
        <v>46</v>
      </c>
      <c r="O90" s="82"/>
      <c r="P90" s="203">
        <f>O90*H90</f>
        <v>0</v>
      </c>
      <c r="Q90" s="203">
        <v>0</v>
      </c>
      <c r="R90" s="203">
        <f>Q90*H90</f>
        <v>0</v>
      </c>
      <c r="S90" s="203">
        <v>0</v>
      </c>
      <c r="T90" s="204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5" t="s">
        <v>132</v>
      </c>
      <c r="AT90" s="205" t="s">
        <v>127</v>
      </c>
      <c r="AU90" s="205" t="s">
        <v>83</v>
      </c>
      <c r="AY90" s="15" t="s">
        <v>126</v>
      </c>
      <c r="BE90" s="206">
        <f>IF(N90="základní",J90,0)</f>
        <v>0</v>
      </c>
      <c r="BF90" s="206">
        <f>IF(N90="snížená",J90,0)</f>
        <v>0</v>
      </c>
      <c r="BG90" s="206">
        <f>IF(N90="zákl. přenesená",J90,0)</f>
        <v>0</v>
      </c>
      <c r="BH90" s="206">
        <f>IF(N90="sníž. přenesená",J90,0)</f>
        <v>0</v>
      </c>
      <c r="BI90" s="206">
        <f>IF(N90="nulová",J90,0)</f>
        <v>0</v>
      </c>
      <c r="BJ90" s="15" t="s">
        <v>83</v>
      </c>
      <c r="BK90" s="206">
        <f>ROUND(I90*H90,2)</f>
        <v>0</v>
      </c>
      <c r="BL90" s="15" t="s">
        <v>132</v>
      </c>
      <c r="BM90" s="205" t="s">
        <v>152</v>
      </c>
    </row>
    <row r="91" s="2" customFormat="1">
      <c r="A91" s="36"/>
      <c r="B91" s="37"/>
      <c r="C91" s="38"/>
      <c r="D91" s="207" t="s">
        <v>134</v>
      </c>
      <c r="E91" s="38"/>
      <c r="F91" s="208" t="s">
        <v>153</v>
      </c>
      <c r="G91" s="38"/>
      <c r="H91" s="38"/>
      <c r="I91" s="209"/>
      <c r="J91" s="38"/>
      <c r="K91" s="38"/>
      <c r="L91" s="42"/>
      <c r="M91" s="212"/>
      <c r="N91" s="213"/>
      <c r="O91" s="214"/>
      <c r="P91" s="214"/>
      <c r="Q91" s="214"/>
      <c r="R91" s="214"/>
      <c r="S91" s="214"/>
      <c r="T91" s="215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134</v>
      </c>
      <c r="AU91" s="15" t="s">
        <v>83</v>
      </c>
    </row>
    <row r="92" s="2" customFormat="1" ht="6.96" customHeight="1">
      <c r="A92" s="36"/>
      <c r="B92" s="57"/>
      <c r="C92" s="58"/>
      <c r="D92" s="58"/>
      <c r="E92" s="58"/>
      <c r="F92" s="58"/>
      <c r="G92" s="58"/>
      <c r="H92" s="58"/>
      <c r="I92" s="58"/>
      <c r="J92" s="58"/>
      <c r="K92" s="58"/>
      <c r="L92" s="42"/>
      <c r="M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</sheetData>
  <sheetProtection sheet="1" autoFilter="0" formatColumns="0" formatRows="0" objects="1" scenarios="1" spinCount="100000" saltValue="XyBOn6eC9VdmiBJ/nTZjICyBUjR++qnTMXSB8PgOeC0IrduTeLePHeeU6tIFuPaz+GeqZbmQpW5UC23vSHBeZg==" hashValue="+hoz9SIcC/4hcGHasrXj19Xj0MhcgFRoEezdPwi3vZc6Zl0u5+jSI7Lbf2OtCTmEb1MsSIKhYjglw6rQ/puoAw==" algorithmName="SHA-512" password="CC35"/>
  <autoFilter ref="C79:K91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hyperlinks>
    <hyperlink ref="F83" r:id="rId1" display="https://podminky.urs.cz/item/CS_URS_2025_01/012002000"/>
    <hyperlink ref="F85" r:id="rId2" display="https://podminky.urs.cz/item/CS_URS_2025_01/013002000"/>
    <hyperlink ref="F87" r:id="rId3" display="https://podminky.urs.cz/item/CS_URS_2025_01/030001000"/>
    <hyperlink ref="F89" r:id="rId4" display="https://podminky.urs.cz/item/CS_URS_2025_01/040001000"/>
    <hyperlink ref="F91" r:id="rId5" display="https://podminky.urs.cz/item/CS_URS_2025_01/05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89</v>
      </c>
    </row>
    <row r="3" hidden="1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85</v>
      </c>
    </row>
    <row r="4" hidden="1" s="1" customFormat="1" ht="24.96" customHeight="1">
      <c r="B4" s="18"/>
      <c r="D4" s="128" t="s">
        <v>103</v>
      </c>
      <c r="L4" s="18"/>
      <c r="M4" s="129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30" t="s">
        <v>16</v>
      </c>
      <c r="L6" s="18"/>
    </row>
    <row r="7" hidden="1" s="1" customFormat="1" ht="16.5" customHeight="1">
      <c r="B7" s="18"/>
      <c r="E7" s="131" t="str">
        <f>'Rekapitulace stavby'!K6</f>
        <v>Oprava ledové plochy na zimním stadionu v Hodoníně</v>
      </c>
      <c r="F7" s="130"/>
      <c r="G7" s="130"/>
      <c r="H7" s="130"/>
      <c r="L7" s="18"/>
    </row>
    <row r="8" hidden="1" s="2" customFormat="1" ht="12" customHeight="1">
      <c r="A8" s="36"/>
      <c r="B8" s="42"/>
      <c r="C8" s="36"/>
      <c r="D8" s="130" t="s">
        <v>104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hidden="1" s="2" customFormat="1" ht="16.5" customHeight="1">
      <c r="A9" s="36"/>
      <c r="B9" s="42"/>
      <c r="C9" s="36"/>
      <c r="D9" s="36"/>
      <c r="E9" s="133" t="s">
        <v>154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14. 4. 2025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27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8" customHeight="1">
      <c r="A15" s="36"/>
      <c r="B15" s="42"/>
      <c r="C15" s="36"/>
      <c r="D15" s="36"/>
      <c r="E15" s="134" t="s">
        <v>28</v>
      </c>
      <c r="F15" s="36"/>
      <c r="G15" s="36"/>
      <c r="H15" s="36"/>
      <c r="I15" s="130" t="s">
        <v>29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2" customHeight="1">
      <c r="A17" s="36"/>
      <c r="B17" s="42"/>
      <c r="C17" s="36"/>
      <c r="D17" s="130" t="s">
        <v>30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29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2" customHeight="1">
      <c r="A20" s="36"/>
      <c r="B20" s="42"/>
      <c r="C20" s="36"/>
      <c r="D20" s="130" t="s">
        <v>32</v>
      </c>
      <c r="E20" s="36"/>
      <c r="F20" s="36"/>
      <c r="G20" s="36"/>
      <c r="H20" s="36"/>
      <c r="I20" s="130" t="s">
        <v>26</v>
      </c>
      <c r="J20" s="134" t="s">
        <v>33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18" customHeight="1">
      <c r="A21" s="36"/>
      <c r="B21" s="42"/>
      <c r="C21" s="36"/>
      <c r="D21" s="36"/>
      <c r="E21" s="134" t="s">
        <v>34</v>
      </c>
      <c r="F21" s="36"/>
      <c r="G21" s="36"/>
      <c r="H21" s="36"/>
      <c r="I21" s="130" t="s">
        <v>29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2" customHeight="1">
      <c r="A23" s="36"/>
      <c r="B23" s="42"/>
      <c r="C23" s="36"/>
      <c r="D23" s="130" t="s">
        <v>36</v>
      </c>
      <c r="E23" s="36"/>
      <c r="F23" s="36"/>
      <c r="G23" s="36"/>
      <c r="H23" s="36"/>
      <c r="I23" s="130" t="s">
        <v>26</v>
      </c>
      <c r="J23" s="134" t="str">
        <f>IF('Rekapitulace stavby'!AN19="","",'Rekapitulace stavby'!AN19)</f>
        <v>68532962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18" customHeight="1">
      <c r="A24" s="36"/>
      <c r="B24" s="42"/>
      <c r="C24" s="36"/>
      <c r="D24" s="36"/>
      <c r="E24" s="134" t="str">
        <f>IF('Rekapitulace stavby'!E20="","",'Rekapitulace stavby'!E20)</f>
        <v>H. Urban</v>
      </c>
      <c r="F24" s="36"/>
      <c r="G24" s="36"/>
      <c r="H24" s="36"/>
      <c r="I24" s="130" t="s">
        <v>29</v>
      </c>
      <c r="J24" s="134" t="str">
        <f>IF('Rekapitulace stavby'!AN20="","",'Rekapitulace stavby'!AN20)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2" customHeight="1">
      <c r="A26" s="36"/>
      <c r="B26" s="42"/>
      <c r="C26" s="36"/>
      <c r="D26" s="130" t="s">
        <v>39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hidden="1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hidden="1" s="2" customFormat="1" ht="25.44" customHeight="1">
      <c r="A30" s="36"/>
      <c r="B30" s="42"/>
      <c r="C30" s="36"/>
      <c r="D30" s="141" t="s">
        <v>41</v>
      </c>
      <c r="E30" s="36"/>
      <c r="F30" s="36"/>
      <c r="G30" s="36"/>
      <c r="H30" s="36"/>
      <c r="I30" s="36"/>
      <c r="J30" s="142">
        <f>ROUND(J97,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14.4" customHeight="1">
      <c r="A32" s="36"/>
      <c r="B32" s="42"/>
      <c r="C32" s="36"/>
      <c r="D32" s="36"/>
      <c r="E32" s="36"/>
      <c r="F32" s="143" t="s">
        <v>43</v>
      </c>
      <c r="G32" s="36"/>
      <c r="H32" s="36"/>
      <c r="I32" s="143" t="s">
        <v>42</v>
      </c>
      <c r="J32" s="143" t="s">
        <v>44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144" t="s">
        <v>45</v>
      </c>
      <c r="E33" s="130" t="s">
        <v>46</v>
      </c>
      <c r="F33" s="145">
        <f>ROUND((SUM(BE97:BE242)),  2)</f>
        <v>0</v>
      </c>
      <c r="G33" s="36"/>
      <c r="H33" s="36"/>
      <c r="I33" s="146">
        <v>0.20999999999999999</v>
      </c>
      <c r="J33" s="145">
        <f>ROUND(((SUM(BE97:BE242))*I33),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0" t="s">
        <v>47</v>
      </c>
      <c r="F34" s="145">
        <f>ROUND((SUM(BF97:BF242)),  2)</f>
        <v>0</v>
      </c>
      <c r="G34" s="36"/>
      <c r="H34" s="36"/>
      <c r="I34" s="146">
        <v>0.12</v>
      </c>
      <c r="J34" s="145">
        <f>ROUND(((SUM(BF97:BF242))*I34),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48</v>
      </c>
      <c r="F35" s="145">
        <f>ROUND((SUM(BG97:BG242)),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49</v>
      </c>
      <c r="F36" s="145">
        <f>ROUND((SUM(BH97:BH242)),  2)</f>
        <v>0</v>
      </c>
      <c r="G36" s="36"/>
      <c r="H36" s="36"/>
      <c r="I36" s="146">
        <v>0.12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50</v>
      </c>
      <c r="F37" s="145">
        <f>ROUND((SUM(BI97:BI242)),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25.44" customHeight="1">
      <c r="A39" s="36"/>
      <c r="B39" s="42"/>
      <c r="C39" s="147"/>
      <c r="D39" s="148" t="s">
        <v>51</v>
      </c>
      <c r="E39" s="149"/>
      <c r="F39" s="149"/>
      <c r="G39" s="150" t="s">
        <v>52</v>
      </c>
      <c r="H39" s="151" t="s">
        <v>53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/>
    <row r="42" hidden="1"/>
    <row r="43" hidden="1"/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106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ledové plochy na zimním stadionu v Hodoníně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104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020 - BOURÁNÍ A ZAKLÁDÁNÍ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Tyršova 3588/10</v>
      </c>
      <c r="G52" s="38"/>
      <c r="H52" s="38"/>
      <c r="I52" s="30" t="s">
        <v>23</v>
      </c>
      <c r="J52" s="70" t="str">
        <f>IF(J12="","",J12)</f>
        <v>14. 4. 2025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40.05" customHeight="1">
      <c r="A54" s="36"/>
      <c r="B54" s="37"/>
      <c r="C54" s="30" t="s">
        <v>25</v>
      </c>
      <c r="D54" s="38"/>
      <c r="E54" s="38"/>
      <c r="F54" s="25" t="str">
        <f>E15</f>
        <v>Město Hodonín, Masarykovo náměstí 53/1, Hodonín</v>
      </c>
      <c r="G54" s="38"/>
      <c r="H54" s="38"/>
      <c r="I54" s="30" t="s">
        <v>32</v>
      </c>
      <c r="J54" s="34" t="str">
        <f>E21</f>
        <v xml:space="preserve">B.B.D. s.r.o., Rumunská 25, Praha 2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30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>H. Urban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107</v>
      </c>
      <c r="D57" s="160"/>
      <c r="E57" s="160"/>
      <c r="F57" s="160"/>
      <c r="G57" s="160"/>
      <c r="H57" s="160"/>
      <c r="I57" s="160"/>
      <c r="J57" s="161" t="s">
        <v>108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73</v>
      </c>
      <c r="D59" s="38"/>
      <c r="E59" s="38"/>
      <c r="F59" s="38"/>
      <c r="G59" s="38"/>
      <c r="H59" s="38"/>
      <c r="I59" s="38"/>
      <c r="J59" s="100">
        <f>J97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109</v>
      </c>
    </row>
    <row r="60" s="9" customFormat="1" ht="24.96" customHeight="1">
      <c r="A60" s="9"/>
      <c r="B60" s="163"/>
      <c r="C60" s="164"/>
      <c r="D60" s="165" t="s">
        <v>155</v>
      </c>
      <c r="E60" s="166"/>
      <c r="F60" s="166"/>
      <c r="G60" s="166"/>
      <c r="H60" s="166"/>
      <c r="I60" s="166"/>
      <c r="J60" s="167">
        <f>J98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6"/>
      <c r="C61" s="217"/>
      <c r="D61" s="218" t="s">
        <v>156</v>
      </c>
      <c r="E61" s="219"/>
      <c r="F61" s="219"/>
      <c r="G61" s="219"/>
      <c r="H61" s="219"/>
      <c r="I61" s="219"/>
      <c r="J61" s="220">
        <f>J99</f>
        <v>0</v>
      </c>
      <c r="K61" s="217"/>
      <c r="L61" s="221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6"/>
      <c r="C62" s="217"/>
      <c r="D62" s="218" t="s">
        <v>157</v>
      </c>
      <c r="E62" s="219"/>
      <c r="F62" s="219"/>
      <c r="G62" s="219"/>
      <c r="H62" s="219"/>
      <c r="I62" s="219"/>
      <c r="J62" s="220">
        <f>J113</f>
        <v>0</v>
      </c>
      <c r="K62" s="217"/>
      <c r="L62" s="221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16"/>
      <c r="C63" s="217"/>
      <c r="D63" s="218" t="s">
        <v>158</v>
      </c>
      <c r="E63" s="219"/>
      <c r="F63" s="219"/>
      <c r="G63" s="219"/>
      <c r="H63" s="219"/>
      <c r="I63" s="219"/>
      <c r="J63" s="220">
        <f>J117</f>
        <v>0</v>
      </c>
      <c r="K63" s="217"/>
      <c r="L63" s="221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16"/>
      <c r="C64" s="217"/>
      <c r="D64" s="218" t="s">
        <v>159</v>
      </c>
      <c r="E64" s="219"/>
      <c r="F64" s="219"/>
      <c r="G64" s="219"/>
      <c r="H64" s="219"/>
      <c r="I64" s="219"/>
      <c r="J64" s="220">
        <f>J128</f>
        <v>0</v>
      </c>
      <c r="K64" s="217"/>
      <c r="L64" s="221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16"/>
      <c r="C65" s="217"/>
      <c r="D65" s="218" t="s">
        <v>160</v>
      </c>
      <c r="E65" s="219"/>
      <c r="F65" s="219"/>
      <c r="G65" s="219"/>
      <c r="H65" s="219"/>
      <c r="I65" s="219"/>
      <c r="J65" s="220">
        <f>J139</f>
        <v>0</v>
      </c>
      <c r="K65" s="217"/>
      <c r="L65" s="221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16"/>
      <c r="C66" s="217"/>
      <c r="D66" s="218" t="s">
        <v>161</v>
      </c>
      <c r="E66" s="219"/>
      <c r="F66" s="219"/>
      <c r="G66" s="219"/>
      <c r="H66" s="219"/>
      <c r="I66" s="219"/>
      <c r="J66" s="220">
        <f>J143</f>
        <v>0</v>
      </c>
      <c r="K66" s="217"/>
      <c r="L66" s="221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16"/>
      <c r="C67" s="217"/>
      <c r="D67" s="218" t="s">
        <v>162</v>
      </c>
      <c r="E67" s="219"/>
      <c r="F67" s="219"/>
      <c r="G67" s="219"/>
      <c r="H67" s="219"/>
      <c r="I67" s="219"/>
      <c r="J67" s="220">
        <f>J149</f>
        <v>0</v>
      </c>
      <c r="K67" s="217"/>
      <c r="L67" s="221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9.92" customHeight="1">
      <c r="A68" s="12"/>
      <c r="B68" s="216"/>
      <c r="C68" s="217"/>
      <c r="D68" s="218" t="s">
        <v>163</v>
      </c>
      <c r="E68" s="219"/>
      <c r="F68" s="219"/>
      <c r="G68" s="219"/>
      <c r="H68" s="219"/>
      <c r="I68" s="219"/>
      <c r="J68" s="220">
        <f>J157</f>
        <v>0</v>
      </c>
      <c r="K68" s="217"/>
      <c r="L68" s="221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12" customFormat="1" ht="19.92" customHeight="1">
      <c r="A69" s="12"/>
      <c r="B69" s="216"/>
      <c r="C69" s="217"/>
      <c r="D69" s="218" t="s">
        <v>164</v>
      </c>
      <c r="E69" s="219"/>
      <c r="F69" s="219"/>
      <c r="G69" s="219"/>
      <c r="H69" s="219"/>
      <c r="I69" s="219"/>
      <c r="J69" s="220">
        <f>J178</f>
        <v>0</v>
      </c>
      <c r="K69" s="217"/>
      <c r="L69" s="221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12" customFormat="1" ht="19.92" customHeight="1">
      <c r="A70" s="12"/>
      <c r="B70" s="216"/>
      <c r="C70" s="217"/>
      <c r="D70" s="218" t="s">
        <v>165</v>
      </c>
      <c r="E70" s="219"/>
      <c r="F70" s="219"/>
      <c r="G70" s="219"/>
      <c r="H70" s="219"/>
      <c r="I70" s="219"/>
      <c r="J70" s="220">
        <f>J182</f>
        <v>0</v>
      </c>
      <c r="K70" s="217"/>
      <c r="L70" s="221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s="12" customFormat="1" ht="19.92" customHeight="1">
      <c r="A71" s="12"/>
      <c r="B71" s="216"/>
      <c r="C71" s="217"/>
      <c r="D71" s="218" t="s">
        <v>166</v>
      </c>
      <c r="E71" s="219"/>
      <c r="F71" s="219"/>
      <c r="G71" s="219"/>
      <c r="H71" s="219"/>
      <c r="I71" s="219"/>
      <c r="J71" s="220">
        <f>J200</f>
        <v>0</v>
      </c>
      <c r="K71" s="217"/>
      <c r="L71" s="221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</row>
    <row r="72" s="9" customFormat="1" ht="24.96" customHeight="1">
      <c r="A72" s="9"/>
      <c r="B72" s="163"/>
      <c r="C72" s="164"/>
      <c r="D72" s="165" t="s">
        <v>167</v>
      </c>
      <c r="E72" s="166"/>
      <c r="F72" s="166"/>
      <c r="G72" s="166"/>
      <c r="H72" s="166"/>
      <c r="I72" s="166"/>
      <c r="J72" s="167">
        <f>J203</f>
        <v>0</v>
      </c>
      <c r="K72" s="164"/>
      <c r="L72" s="168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2" customFormat="1" ht="19.92" customHeight="1">
      <c r="A73" s="12"/>
      <c r="B73" s="216"/>
      <c r="C73" s="217"/>
      <c r="D73" s="218" t="s">
        <v>168</v>
      </c>
      <c r="E73" s="219"/>
      <c r="F73" s="219"/>
      <c r="G73" s="219"/>
      <c r="H73" s="219"/>
      <c r="I73" s="219"/>
      <c r="J73" s="220">
        <f>J204</f>
        <v>0</v>
      </c>
      <c r="K73" s="217"/>
      <c r="L73" s="221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</row>
    <row r="74" s="12" customFormat="1" ht="19.92" customHeight="1">
      <c r="A74" s="12"/>
      <c r="B74" s="216"/>
      <c r="C74" s="217"/>
      <c r="D74" s="218" t="s">
        <v>169</v>
      </c>
      <c r="E74" s="219"/>
      <c r="F74" s="219"/>
      <c r="G74" s="219"/>
      <c r="H74" s="219"/>
      <c r="I74" s="219"/>
      <c r="J74" s="220">
        <f>J211</f>
        <v>0</v>
      </c>
      <c r="K74" s="217"/>
      <c r="L74" s="221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</row>
    <row r="75" s="12" customFormat="1" ht="19.92" customHeight="1">
      <c r="A75" s="12"/>
      <c r="B75" s="216"/>
      <c r="C75" s="217"/>
      <c r="D75" s="218" t="s">
        <v>170</v>
      </c>
      <c r="E75" s="219"/>
      <c r="F75" s="219"/>
      <c r="G75" s="219"/>
      <c r="H75" s="219"/>
      <c r="I75" s="219"/>
      <c r="J75" s="220">
        <f>J217</f>
        <v>0</v>
      </c>
      <c r="K75" s="217"/>
      <c r="L75" s="221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</row>
    <row r="76" s="12" customFormat="1" ht="19.92" customHeight="1">
      <c r="A76" s="12"/>
      <c r="B76" s="216"/>
      <c r="C76" s="217"/>
      <c r="D76" s="218" t="s">
        <v>171</v>
      </c>
      <c r="E76" s="219"/>
      <c r="F76" s="219"/>
      <c r="G76" s="219"/>
      <c r="H76" s="219"/>
      <c r="I76" s="219"/>
      <c r="J76" s="220">
        <f>J225</f>
        <v>0</v>
      </c>
      <c r="K76" s="217"/>
      <c r="L76" s="221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</row>
    <row r="77" s="12" customFormat="1" ht="19.92" customHeight="1">
      <c r="A77" s="12"/>
      <c r="B77" s="216"/>
      <c r="C77" s="217"/>
      <c r="D77" s="218" t="s">
        <v>172</v>
      </c>
      <c r="E77" s="219"/>
      <c r="F77" s="219"/>
      <c r="G77" s="219"/>
      <c r="H77" s="219"/>
      <c r="I77" s="219"/>
      <c r="J77" s="220">
        <f>J236</f>
        <v>0</v>
      </c>
      <c r="K77" s="217"/>
      <c r="L77" s="221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</row>
    <row r="78" s="2" customFormat="1" ht="21.84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57"/>
      <c r="C79" s="58"/>
      <c r="D79" s="58"/>
      <c r="E79" s="58"/>
      <c r="F79" s="58"/>
      <c r="G79" s="58"/>
      <c r="H79" s="58"/>
      <c r="I79" s="58"/>
      <c r="J79" s="58"/>
      <c r="K79" s="5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3" s="2" customFormat="1" ht="6.96" customHeight="1">
      <c r="A83" s="36"/>
      <c r="B83" s="59"/>
      <c r="C83" s="60"/>
      <c r="D83" s="60"/>
      <c r="E83" s="60"/>
      <c r="F83" s="60"/>
      <c r="G83" s="60"/>
      <c r="H83" s="60"/>
      <c r="I83" s="60"/>
      <c r="J83" s="60"/>
      <c r="K83" s="60"/>
      <c r="L83" s="13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24.96" customHeight="1">
      <c r="A84" s="36"/>
      <c r="B84" s="37"/>
      <c r="C84" s="21" t="s">
        <v>111</v>
      </c>
      <c r="D84" s="38"/>
      <c r="E84" s="38"/>
      <c r="F84" s="38"/>
      <c r="G84" s="38"/>
      <c r="H84" s="38"/>
      <c r="I84" s="38"/>
      <c r="J84" s="38"/>
      <c r="K84" s="38"/>
      <c r="L84" s="13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6.96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3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16</v>
      </c>
      <c r="D86" s="38"/>
      <c r="E86" s="38"/>
      <c r="F86" s="38"/>
      <c r="G86" s="38"/>
      <c r="H86" s="38"/>
      <c r="I86" s="38"/>
      <c r="J86" s="38"/>
      <c r="K86" s="38"/>
      <c r="L86" s="13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158" t="str">
        <f>E7</f>
        <v>Oprava ledové plochy na zimním stadionu v Hodoníně</v>
      </c>
      <c r="F87" s="30"/>
      <c r="G87" s="30"/>
      <c r="H87" s="30"/>
      <c r="I87" s="38"/>
      <c r="J87" s="38"/>
      <c r="K87" s="38"/>
      <c r="L87" s="132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104</v>
      </c>
      <c r="D88" s="38"/>
      <c r="E88" s="38"/>
      <c r="F88" s="38"/>
      <c r="G88" s="38"/>
      <c r="H88" s="38"/>
      <c r="I88" s="38"/>
      <c r="J88" s="38"/>
      <c r="K88" s="38"/>
      <c r="L88" s="132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8"/>
      <c r="D89" s="38"/>
      <c r="E89" s="67" t="str">
        <f>E9</f>
        <v>020 - BOURÁNÍ A ZAKLÁDÁNÍ</v>
      </c>
      <c r="F89" s="38"/>
      <c r="G89" s="38"/>
      <c r="H89" s="38"/>
      <c r="I89" s="38"/>
      <c r="J89" s="38"/>
      <c r="K89" s="38"/>
      <c r="L89" s="132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32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21</v>
      </c>
      <c r="D91" s="38"/>
      <c r="E91" s="38"/>
      <c r="F91" s="25" t="str">
        <f>F12</f>
        <v>Tyršova 3588/10</v>
      </c>
      <c r="G91" s="38"/>
      <c r="H91" s="38"/>
      <c r="I91" s="30" t="s">
        <v>23</v>
      </c>
      <c r="J91" s="70" t="str">
        <f>IF(J12="","",J12)</f>
        <v>14. 4. 2025</v>
      </c>
      <c r="K91" s="38"/>
      <c r="L91" s="132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132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40.05" customHeight="1">
      <c r="A93" s="36"/>
      <c r="B93" s="37"/>
      <c r="C93" s="30" t="s">
        <v>25</v>
      </c>
      <c r="D93" s="38"/>
      <c r="E93" s="38"/>
      <c r="F93" s="25" t="str">
        <f>E15</f>
        <v>Město Hodonín, Masarykovo náměstí 53/1, Hodonín</v>
      </c>
      <c r="G93" s="38"/>
      <c r="H93" s="38"/>
      <c r="I93" s="30" t="s">
        <v>32</v>
      </c>
      <c r="J93" s="34" t="str">
        <f>E21</f>
        <v xml:space="preserve">B.B.D. s.r.o., Rumunská 25, Praha 2 </v>
      </c>
      <c r="K93" s="38"/>
      <c r="L93" s="132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30</v>
      </c>
      <c r="D94" s="38"/>
      <c r="E94" s="38"/>
      <c r="F94" s="25" t="str">
        <f>IF(E18="","",E18)</f>
        <v>Vyplň údaj</v>
      </c>
      <c r="G94" s="38"/>
      <c r="H94" s="38"/>
      <c r="I94" s="30" t="s">
        <v>36</v>
      </c>
      <c r="J94" s="34" t="str">
        <f>E24</f>
        <v>H. Urban</v>
      </c>
      <c r="K94" s="38"/>
      <c r="L94" s="132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132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10" customFormat="1" ht="29.28" customHeight="1">
      <c r="A96" s="169"/>
      <c r="B96" s="170"/>
      <c r="C96" s="171" t="s">
        <v>112</v>
      </c>
      <c r="D96" s="172" t="s">
        <v>60</v>
      </c>
      <c r="E96" s="172" t="s">
        <v>56</v>
      </c>
      <c r="F96" s="172" t="s">
        <v>57</v>
      </c>
      <c r="G96" s="172" t="s">
        <v>113</v>
      </c>
      <c r="H96" s="172" t="s">
        <v>114</v>
      </c>
      <c r="I96" s="172" t="s">
        <v>115</v>
      </c>
      <c r="J96" s="172" t="s">
        <v>108</v>
      </c>
      <c r="K96" s="173" t="s">
        <v>116</v>
      </c>
      <c r="L96" s="174"/>
      <c r="M96" s="90" t="s">
        <v>19</v>
      </c>
      <c r="N96" s="91" t="s">
        <v>45</v>
      </c>
      <c r="O96" s="91" t="s">
        <v>117</v>
      </c>
      <c r="P96" s="91" t="s">
        <v>118</v>
      </c>
      <c r="Q96" s="91" t="s">
        <v>119</v>
      </c>
      <c r="R96" s="91" t="s">
        <v>120</v>
      </c>
      <c r="S96" s="91" t="s">
        <v>121</v>
      </c>
      <c r="T96" s="92" t="s">
        <v>122</v>
      </c>
      <c r="U96" s="169"/>
      <c r="V96" s="169"/>
      <c r="W96" s="169"/>
      <c r="X96" s="169"/>
      <c r="Y96" s="169"/>
      <c r="Z96" s="169"/>
      <c r="AA96" s="169"/>
      <c r="AB96" s="169"/>
      <c r="AC96" s="169"/>
      <c r="AD96" s="169"/>
      <c r="AE96" s="169"/>
    </row>
    <row r="97" s="2" customFormat="1" ht="22.8" customHeight="1">
      <c r="A97" s="36"/>
      <c r="B97" s="37"/>
      <c r="C97" s="97" t="s">
        <v>123</v>
      </c>
      <c r="D97" s="38"/>
      <c r="E97" s="38"/>
      <c r="F97" s="38"/>
      <c r="G97" s="38"/>
      <c r="H97" s="38"/>
      <c r="I97" s="38"/>
      <c r="J97" s="175">
        <f>BK97</f>
        <v>0</v>
      </c>
      <c r="K97" s="38"/>
      <c r="L97" s="42"/>
      <c r="M97" s="93"/>
      <c r="N97" s="176"/>
      <c r="O97" s="94"/>
      <c r="P97" s="177">
        <f>P98+P203</f>
        <v>0</v>
      </c>
      <c r="Q97" s="94"/>
      <c r="R97" s="177">
        <f>R98+R203</f>
        <v>1069.08427835</v>
      </c>
      <c r="S97" s="94"/>
      <c r="T97" s="178">
        <f>T98+T203</f>
        <v>4271.7491649999993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74</v>
      </c>
      <c r="AU97" s="15" t="s">
        <v>109</v>
      </c>
      <c r="BK97" s="179">
        <f>BK98+BK203</f>
        <v>0</v>
      </c>
    </row>
    <row r="98" s="11" customFormat="1" ht="25.92" customHeight="1">
      <c r="A98" s="11"/>
      <c r="B98" s="180"/>
      <c r="C98" s="181"/>
      <c r="D98" s="182" t="s">
        <v>74</v>
      </c>
      <c r="E98" s="183" t="s">
        <v>173</v>
      </c>
      <c r="F98" s="183" t="s">
        <v>174</v>
      </c>
      <c r="G98" s="181"/>
      <c r="H98" s="181"/>
      <c r="I98" s="184"/>
      <c r="J98" s="185">
        <f>BK98</f>
        <v>0</v>
      </c>
      <c r="K98" s="181"/>
      <c r="L98" s="186"/>
      <c r="M98" s="187"/>
      <c r="N98" s="188"/>
      <c r="O98" s="188"/>
      <c r="P98" s="189">
        <f>P99+P113+P117+P128+P139+P143+P149+P157+P178+P182+P200</f>
        <v>0</v>
      </c>
      <c r="Q98" s="188"/>
      <c r="R98" s="189">
        <f>R99+R113+R117+R128+R139+R143+R149+R157+R178+R182+R200</f>
        <v>1069.08427835</v>
      </c>
      <c r="S98" s="188"/>
      <c r="T98" s="190">
        <f>T99+T113+T117+T128+T139+T143+T149+T157+T178+T182+T200</f>
        <v>4179.8460799999993</v>
      </c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R98" s="191" t="s">
        <v>83</v>
      </c>
      <c r="AT98" s="192" t="s">
        <v>74</v>
      </c>
      <c r="AU98" s="192" t="s">
        <v>75</v>
      </c>
      <c r="AY98" s="191" t="s">
        <v>126</v>
      </c>
      <c r="BK98" s="193">
        <f>BK99+BK113+BK117+BK128+BK139+BK143+BK149+BK157+BK178+BK182+BK200</f>
        <v>0</v>
      </c>
    </row>
    <row r="99" s="11" customFormat="1" ht="22.8" customHeight="1">
      <c r="A99" s="11"/>
      <c r="B99" s="180"/>
      <c r="C99" s="181"/>
      <c r="D99" s="182" t="s">
        <v>74</v>
      </c>
      <c r="E99" s="222" t="s">
        <v>175</v>
      </c>
      <c r="F99" s="222" t="s">
        <v>176</v>
      </c>
      <c r="G99" s="181"/>
      <c r="H99" s="181"/>
      <c r="I99" s="184"/>
      <c r="J99" s="223">
        <f>BK99</f>
        <v>0</v>
      </c>
      <c r="K99" s="181"/>
      <c r="L99" s="186"/>
      <c r="M99" s="187"/>
      <c r="N99" s="188"/>
      <c r="O99" s="188"/>
      <c r="P99" s="189">
        <f>SUM(P100:P112)</f>
        <v>0</v>
      </c>
      <c r="Q99" s="188"/>
      <c r="R99" s="189">
        <f>SUM(R100:R112)</f>
        <v>0</v>
      </c>
      <c r="S99" s="188"/>
      <c r="T99" s="190">
        <f>SUM(T100:T112)</f>
        <v>3730.5724999999998</v>
      </c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R99" s="191" t="s">
        <v>83</v>
      </c>
      <c r="AT99" s="192" t="s">
        <v>74</v>
      </c>
      <c r="AU99" s="192" t="s">
        <v>83</v>
      </c>
      <c r="AY99" s="191" t="s">
        <v>126</v>
      </c>
      <c r="BK99" s="193">
        <f>SUM(BK100:BK112)</f>
        <v>0</v>
      </c>
    </row>
    <row r="100" s="2" customFormat="1" ht="66.75" customHeight="1">
      <c r="A100" s="36"/>
      <c r="B100" s="37"/>
      <c r="C100" s="194" t="s">
        <v>83</v>
      </c>
      <c r="D100" s="194" t="s">
        <v>127</v>
      </c>
      <c r="E100" s="195" t="s">
        <v>177</v>
      </c>
      <c r="F100" s="196" t="s">
        <v>178</v>
      </c>
      <c r="G100" s="197" t="s">
        <v>179</v>
      </c>
      <c r="H100" s="198">
        <v>1848</v>
      </c>
      <c r="I100" s="199"/>
      <c r="J100" s="200">
        <f>ROUND(I100*H100,2)</f>
        <v>0</v>
      </c>
      <c r="K100" s="196" t="s">
        <v>131</v>
      </c>
      <c r="L100" s="42"/>
      <c r="M100" s="201" t="s">
        <v>19</v>
      </c>
      <c r="N100" s="202" t="s">
        <v>46</v>
      </c>
      <c r="O100" s="82"/>
      <c r="P100" s="203">
        <f>O100*H100</f>
        <v>0</v>
      </c>
      <c r="Q100" s="203">
        <v>0</v>
      </c>
      <c r="R100" s="203">
        <f>Q100*H100</f>
        <v>0</v>
      </c>
      <c r="S100" s="203">
        <v>0.57999999999999996</v>
      </c>
      <c r="T100" s="204">
        <f>S100*H100</f>
        <v>1071.8399999999999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5" t="s">
        <v>145</v>
      </c>
      <c r="AT100" s="205" t="s">
        <v>127</v>
      </c>
      <c r="AU100" s="205" t="s">
        <v>85</v>
      </c>
      <c r="AY100" s="15" t="s">
        <v>126</v>
      </c>
      <c r="BE100" s="206">
        <f>IF(N100="základní",J100,0)</f>
        <v>0</v>
      </c>
      <c r="BF100" s="206">
        <f>IF(N100="snížená",J100,0)</f>
        <v>0</v>
      </c>
      <c r="BG100" s="206">
        <f>IF(N100="zákl. přenesená",J100,0)</f>
        <v>0</v>
      </c>
      <c r="BH100" s="206">
        <f>IF(N100="sníž. přenesená",J100,0)</f>
        <v>0</v>
      </c>
      <c r="BI100" s="206">
        <f>IF(N100="nulová",J100,0)</f>
        <v>0</v>
      </c>
      <c r="BJ100" s="15" t="s">
        <v>83</v>
      </c>
      <c r="BK100" s="206">
        <f>ROUND(I100*H100,2)</f>
        <v>0</v>
      </c>
      <c r="BL100" s="15" t="s">
        <v>145</v>
      </c>
      <c r="BM100" s="205" t="s">
        <v>180</v>
      </c>
    </row>
    <row r="101" s="2" customFormat="1">
      <c r="A101" s="36"/>
      <c r="B101" s="37"/>
      <c r="C101" s="38"/>
      <c r="D101" s="207" t="s">
        <v>134</v>
      </c>
      <c r="E101" s="38"/>
      <c r="F101" s="208" t="s">
        <v>181</v>
      </c>
      <c r="G101" s="38"/>
      <c r="H101" s="38"/>
      <c r="I101" s="209"/>
      <c r="J101" s="38"/>
      <c r="K101" s="38"/>
      <c r="L101" s="42"/>
      <c r="M101" s="210"/>
      <c r="N101" s="211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134</v>
      </c>
      <c r="AU101" s="15" t="s">
        <v>85</v>
      </c>
    </row>
    <row r="102" s="13" customFormat="1">
      <c r="A102" s="13"/>
      <c r="B102" s="224"/>
      <c r="C102" s="225"/>
      <c r="D102" s="226" t="s">
        <v>182</v>
      </c>
      <c r="E102" s="227" t="s">
        <v>19</v>
      </c>
      <c r="F102" s="228" t="s">
        <v>183</v>
      </c>
      <c r="G102" s="225"/>
      <c r="H102" s="229">
        <v>1848</v>
      </c>
      <c r="I102" s="230"/>
      <c r="J102" s="225"/>
      <c r="K102" s="225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182</v>
      </c>
      <c r="AU102" s="235" t="s">
        <v>85</v>
      </c>
      <c r="AV102" s="13" t="s">
        <v>85</v>
      </c>
      <c r="AW102" s="13" t="s">
        <v>35</v>
      </c>
      <c r="AX102" s="13" t="s">
        <v>83</v>
      </c>
      <c r="AY102" s="235" t="s">
        <v>126</v>
      </c>
    </row>
    <row r="103" s="2" customFormat="1" ht="66.75" customHeight="1">
      <c r="A103" s="36"/>
      <c r="B103" s="37"/>
      <c r="C103" s="194" t="s">
        <v>85</v>
      </c>
      <c r="D103" s="194" t="s">
        <v>127</v>
      </c>
      <c r="E103" s="195" t="s">
        <v>184</v>
      </c>
      <c r="F103" s="196" t="s">
        <v>185</v>
      </c>
      <c r="G103" s="197" t="s">
        <v>179</v>
      </c>
      <c r="H103" s="198">
        <v>1624.5</v>
      </c>
      <c r="I103" s="199"/>
      <c r="J103" s="200">
        <f>ROUND(I103*H103,2)</f>
        <v>0</v>
      </c>
      <c r="K103" s="196" t="s">
        <v>131</v>
      </c>
      <c r="L103" s="42"/>
      <c r="M103" s="201" t="s">
        <v>19</v>
      </c>
      <c r="N103" s="202" t="s">
        <v>46</v>
      </c>
      <c r="O103" s="82"/>
      <c r="P103" s="203">
        <f>O103*H103</f>
        <v>0</v>
      </c>
      <c r="Q103" s="203">
        <v>0</v>
      </c>
      <c r="R103" s="203">
        <f>Q103*H103</f>
        <v>0</v>
      </c>
      <c r="S103" s="203">
        <v>0.63</v>
      </c>
      <c r="T103" s="204">
        <f>S103*H103</f>
        <v>1023.4350000000001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5" t="s">
        <v>145</v>
      </c>
      <c r="AT103" s="205" t="s">
        <v>127</v>
      </c>
      <c r="AU103" s="205" t="s">
        <v>85</v>
      </c>
      <c r="AY103" s="15" t="s">
        <v>126</v>
      </c>
      <c r="BE103" s="206">
        <f>IF(N103="základní",J103,0)</f>
        <v>0</v>
      </c>
      <c r="BF103" s="206">
        <f>IF(N103="snížená",J103,0)</f>
        <v>0</v>
      </c>
      <c r="BG103" s="206">
        <f>IF(N103="zákl. přenesená",J103,0)</f>
        <v>0</v>
      </c>
      <c r="BH103" s="206">
        <f>IF(N103="sníž. přenesená",J103,0)</f>
        <v>0</v>
      </c>
      <c r="BI103" s="206">
        <f>IF(N103="nulová",J103,0)</f>
        <v>0</v>
      </c>
      <c r="BJ103" s="15" t="s">
        <v>83</v>
      </c>
      <c r="BK103" s="206">
        <f>ROUND(I103*H103,2)</f>
        <v>0</v>
      </c>
      <c r="BL103" s="15" t="s">
        <v>145</v>
      </c>
      <c r="BM103" s="205" t="s">
        <v>186</v>
      </c>
    </row>
    <row r="104" s="2" customFormat="1">
      <c r="A104" s="36"/>
      <c r="B104" s="37"/>
      <c r="C104" s="38"/>
      <c r="D104" s="207" t="s">
        <v>134</v>
      </c>
      <c r="E104" s="38"/>
      <c r="F104" s="208" t="s">
        <v>187</v>
      </c>
      <c r="G104" s="38"/>
      <c r="H104" s="38"/>
      <c r="I104" s="209"/>
      <c r="J104" s="38"/>
      <c r="K104" s="38"/>
      <c r="L104" s="42"/>
      <c r="M104" s="210"/>
      <c r="N104" s="211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134</v>
      </c>
      <c r="AU104" s="15" t="s">
        <v>85</v>
      </c>
    </row>
    <row r="105" s="13" customFormat="1">
      <c r="A105" s="13"/>
      <c r="B105" s="224"/>
      <c r="C105" s="225"/>
      <c r="D105" s="226" t="s">
        <v>182</v>
      </c>
      <c r="E105" s="227" t="s">
        <v>19</v>
      </c>
      <c r="F105" s="228" t="s">
        <v>188</v>
      </c>
      <c r="G105" s="225"/>
      <c r="H105" s="229">
        <v>1681</v>
      </c>
      <c r="I105" s="230"/>
      <c r="J105" s="225"/>
      <c r="K105" s="225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182</v>
      </c>
      <c r="AU105" s="235" t="s">
        <v>85</v>
      </c>
      <c r="AV105" s="13" t="s">
        <v>85</v>
      </c>
      <c r="AW105" s="13" t="s">
        <v>35</v>
      </c>
      <c r="AX105" s="13" t="s">
        <v>75</v>
      </c>
      <c r="AY105" s="235" t="s">
        <v>126</v>
      </c>
    </row>
    <row r="106" s="13" customFormat="1">
      <c r="A106" s="13"/>
      <c r="B106" s="224"/>
      <c r="C106" s="225"/>
      <c r="D106" s="226" t="s">
        <v>182</v>
      </c>
      <c r="E106" s="227" t="s">
        <v>19</v>
      </c>
      <c r="F106" s="228" t="s">
        <v>189</v>
      </c>
      <c r="G106" s="225"/>
      <c r="H106" s="229">
        <v>-56.5</v>
      </c>
      <c r="I106" s="230"/>
      <c r="J106" s="225"/>
      <c r="K106" s="225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182</v>
      </c>
      <c r="AU106" s="235" t="s">
        <v>85</v>
      </c>
      <c r="AV106" s="13" t="s">
        <v>85</v>
      </c>
      <c r="AW106" s="13" t="s">
        <v>35</v>
      </c>
      <c r="AX106" s="13" t="s">
        <v>75</v>
      </c>
      <c r="AY106" s="235" t="s">
        <v>126</v>
      </c>
    </row>
    <row r="107" s="2" customFormat="1" ht="66.75" customHeight="1">
      <c r="A107" s="36"/>
      <c r="B107" s="37"/>
      <c r="C107" s="194" t="s">
        <v>140</v>
      </c>
      <c r="D107" s="194" t="s">
        <v>127</v>
      </c>
      <c r="E107" s="195" t="s">
        <v>190</v>
      </c>
      <c r="F107" s="196" t="s">
        <v>191</v>
      </c>
      <c r="G107" s="197" t="s">
        <v>179</v>
      </c>
      <c r="H107" s="198">
        <v>1681</v>
      </c>
      <c r="I107" s="199"/>
      <c r="J107" s="200">
        <f>ROUND(I107*H107,2)</f>
        <v>0</v>
      </c>
      <c r="K107" s="196" t="s">
        <v>131</v>
      </c>
      <c r="L107" s="42"/>
      <c r="M107" s="201" t="s">
        <v>19</v>
      </c>
      <c r="N107" s="202" t="s">
        <v>46</v>
      </c>
      <c r="O107" s="82"/>
      <c r="P107" s="203">
        <f>O107*H107</f>
        <v>0</v>
      </c>
      <c r="Q107" s="203">
        <v>0</v>
      </c>
      <c r="R107" s="203">
        <f>Q107*H107</f>
        <v>0</v>
      </c>
      <c r="S107" s="203">
        <v>0.93500000000000005</v>
      </c>
      <c r="T107" s="204">
        <f>S107*H107</f>
        <v>1571.7350000000001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5" t="s">
        <v>145</v>
      </c>
      <c r="AT107" s="205" t="s">
        <v>127</v>
      </c>
      <c r="AU107" s="205" t="s">
        <v>85</v>
      </c>
      <c r="AY107" s="15" t="s">
        <v>126</v>
      </c>
      <c r="BE107" s="206">
        <f>IF(N107="základní",J107,0)</f>
        <v>0</v>
      </c>
      <c r="BF107" s="206">
        <f>IF(N107="snížená",J107,0)</f>
        <v>0</v>
      </c>
      <c r="BG107" s="206">
        <f>IF(N107="zákl. přenesená",J107,0)</f>
        <v>0</v>
      </c>
      <c r="BH107" s="206">
        <f>IF(N107="sníž. přenesená",J107,0)</f>
        <v>0</v>
      </c>
      <c r="BI107" s="206">
        <f>IF(N107="nulová",J107,0)</f>
        <v>0</v>
      </c>
      <c r="BJ107" s="15" t="s">
        <v>83</v>
      </c>
      <c r="BK107" s="206">
        <f>ROUND(I107*H107,2)</f>
        <v>0</v>
      </c>
      <c r="BL107" s="15" t="s">
        <v>145</v>
      </c>
      <c r="BM107" s="205" t="s">
        <v>192</v>
      </c>
    </row>
    <row r="108" s="2" customFormat="1">
      <c r="A108" s="36"/>
      <c r="B108" s="37"/>
      <c r="C108" s="38"/>
      <c r="D108" s="207" t="s">
        <v>134</v>
      </c>
      <c r="E108" s="38"/>
      <c r="F108" s="208" t="s">
        <v>193</v>
      </c>
      <c r="G108" s="38"/>
      <c r="H108" s="38"/>
      <c r="I108" s="209"/>
      <c r="J108" s="38"/>
      <c r="K108" s="38"/>
      <c r="L108" s="42"/>
      <c r="M108" s="210"/>
      <c r="N108" s="211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134</v>
      </c>
      <c r="AU108" s="15" t="s">
        <v>85</v>
      </c>
    </row>
    <row r="109" s="13" customFormat="1">
      <c r="A109" s="13"/>
      <c r="B109" s="224"/>
      <c r="C109" s="225"/>
      <c r="D109" s="226" t="s">
        <v>182</v>
      </c>
      <c r="E109" s="227" t="s">
        <v>19</v>
      </c>
      <c r="F109" s="228" t="s">
        <v>194</v>
      </c>
      <c r="G109" s="225"/>
      <c r="H109" s="229">
        <v>1681</v>
      </c>
      <c r="I109" s="230"/>
      <c r="J109" s="225"/>
      <c r="K109" s="225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182</v>
      </c>
      <c r="AU109" s="235" t="s">
        <v>85</v>
      </c>
      <c r="AV109" s="13" t="s">
        <v>85</v>
      </c>
      <c r="AW109" s="13" t="s">
        <v>35</v>
      </c>
      <c r="AX109" s="13" t="s">
        <v>83</v>
      </c>
      <c r="AY109" s="235" t="s">
        <v>126</v>
      </c>
    </row>
    <row r="110" s="2" customFormat="1" ht="66.75" customHeight="1">
      <c r="A110" s="36"/>
      <c r="B110" s="37"/>
      <c r="C110" s="194" t="s">
        <v>145</v>
      </c>
      <c r="D110" s="194" t="s">
        <v>127</v>
      </c>
      <c r="E110" s="195" t="s">
        <v>195</v>
      </c>
      <c r="F110" s="196" t="s">
        <v>196</v>
      </c>
      <c r="G110" s="197" t="s">
        <v>179</v>
      </c>
      <c r="H110" s="198">
        <v>56.5</v>
      </c>
      <c r="I110" s="199"/>
      <c r="J110" s="200">
        <f>ROUND(I110*H110,2)</f>
        <v>0</v>
      </c>
      <c r="K110" s="196" t="s">
        <v>131</v>
      </c>
      <c r="L110" s="42"/>
      <c r="M110" s="201" t="s">
        <v>19</v>
      </c>
      <c r="N110" s="202" t="s">
        <v>46</v>
      </c>
      <c r="O110" s="82"/>
      <c r="P110" s="203">
        <f>O110*H110</f>
        <v>0</v>
      </c>
      <c r="Q110" s="203">
        <v>0</v>
      </c>
      <c r="R110" s="203">
        <f>Q110*H110</f>
        <v>0</v>
      </c>
      <c r="S110" s="203">
        <v>1.125</v>
      </c>
      <c r="T110" s="204">
        <f>S110*H110</f>
        <v>63.5625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5" t="s">
        <v>145</v>
      </c>
      <c r="AT110" s="205" t="s">
        <v>127</v>
      </c>
      <c r="AU110" s="205" t="s">
        <v>85</v>
      </c>
      <c r="AY110" s="15" t="s">
        <v>126</v>
      </c>
      <c r="BE110" s="206">
        <f>IF(N110="základní",J110,0)</f>
        <v>0</v>
      </c>
      <c r="BF110" s="206">
        <f>IF(N110="snížená",J110,0)</f>
        <v>0</v>
      </c>
      <c r="BG110" s="206">
        <f>IF(N110="zákl. přenesená",J110,0)</f>
        <v>0</v>
      </c>
      <c r="BH110" s="206">
        <f>IF(N110="sníž. přenesená",J110,0)</f>
        <v>0</v>
      </c>
      <c r="BI110" s="206">
        <f>IF(N110="nulová",J110,0)</f>
        <v>0</v>
      </c>
      <c r="BJ110" s="15" t="s">
        <v>83</v>
      </c>
      <c r="BK110" s="206">
        <f>ROUND(I110*H110,2)</f>
        <v>0</v>
      </c>
      <c r="BL110" s="15" t="s">
        <v>145</v>
      </c>
      <c r="BM110" s="205" t="s">
        <v>197</v>
      </c>
    </row>
    <row r="111" s="2" customFormat="1">
      <c r="A111" s="36"/>
      <c r="B111" s="37"/>
      <c r="C111" s="38"/>
      <c r="D111" s="207" t="s">
        <v>134</v>
      </c>
      <c r="E111" s="38"/>
      <c r="F111" s="208" t="s">
        <v>198</v>
      </c>
      <c r="G111" s="38"/>
      <c r="H111" s="38"/>
      <c r="I111" s="209"/>
      <c r="J111" s="38"/>
      <c r="K111" s="38"/>
      <c r="L111" s="42"/>
      <c r="M111" s="210"/>
      <c r="N111" s="211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134</v>
      </c>
      <c r="AU111" s="15" t="s">
        <v>85</v>
      </c>
    </row>
    <row r="112" s="13" customFormat="1">
      <c r="A112" s="13"/>
      <c r="B112" s="224"/>
      <c r="C112" s="225"/>
      <c r="D112" s="226" t="s">
        <v>182</v>
      </c>
      <c r="E112" s="227" t="s">
        <v>19</v>
      </c>
      <c r="F112" s="228" t="s">
        <v>199</v>
      </c>
      <c r="G112" s="225"/>
      <c r="H112" s="229">
        <v>56.5</v>
      </c>
      <c r="I112" s="230"/>
      <c r="J112" s="225"/>
      <c r="K112" s="225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182</v>
      </c>
      <c r="AU112" s="235" t="s">
        <v>85</v>
      </c>
      <c r="AV112" s="13" t="s">
        <v>85</v>
      </c>
      <c r="AW112" s="13" t="s">
        <v>35</v>
      </c>
      <c r="AX112" s="13" t="s">
        <v>83</v>
      </c>
      <c r="AY112" s="235" t="s">
        <v>126</v>
      </c>
    </row>
    <row r="113" s="11" customFormat="1" ht="22.8" customHeight="1">
      <c r="A113" s="11"/>
      <c r="B113" s="180"/>
      <c r="C113" s="181"/>
      <c r="D113" s="182" t="s">
        <v>74</v>
      </c>
      <c r="E113" s="222" t="s">
        <v>200</v>
      </c>
      <c r="F113" s="222" t="s">
        <v>201</v>
      </c>
      <c r="G113" s="181"/>
      <c r="H113" s="181"/>
      <c r="I113" s="184"/>
      <c r="J113" s="223">
        <f>BK113</f>
        <v>0</v>
      </c>
      <c r="K113" s="181"/>
      <c r="L113" s="186"/>
      <c r="M113" s="187"/>
      <c r="N113" s="188"/>
      <c r="O113" s="188"/>
      <c r="P113" s="189">
        <f>SUM(P114:P116)</f>
        <v>0</v>
      </c>
      <c r="Q113" s="188"/>
      <c r="R113" s="189">
        <f>SUM(R114:R116)</f>
        <v>0</v>
      </c>
      <c r="S113" s="188"/>
      <c r="T113" s="190">
        <f>SUM(T114:T116)</f>
        <v>0</v>
      </c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R113" s="191" t="s">
        <v>83</v>
      </c>
      <c r="AT113" s="192" t="s">
        <v>74</v>
      </c>
      <c r="AU113" s="192" t="s">
        <v>83</v>
      </c>
      <c r="AY113" s="191" t="s">
        <v>126</v>
      </c>
      <c r="BK113" s="193">
        <f>SUM(BK114:BK116)</f>
        <v>0</v>
      </c>
    </row>
    <row r="114" s="2" customFormat="1" ht="24.15" customHeight="1">
      <c r="A114" s="36"/>
      <c r="B114" s="37"/>
      <c r="C114" s="194" t="s">
        <v>125</v>
      </c>
      <c r="D114" s="194" t="s">
        <v>127</v>
      </c>
      <c r="E114" s="195" t="s">
        <v>202</v>
      </c>
      <c r="F114" s="196" t="s">
        <v>203</v>
      </c>
      <c r="G114" s="197" t="s">
        <v>204</v>
      </c>
      <c r="H114" s="198">
        <v>13.984</v>
      </c>
      <c r="I114" s="199"/>
      <c r="J114" s="200">
        <f>ROUND(I114*H114,2)</f>
        <v>0</v>
      </c>
      <c r="K114" s="196" t="s">
        <v>131</v>
      </c>
      <c r="L114" s="42"/>
      <c r="M114" s="201" t="s">
        <v>19</v>
      </c>
      <c r="N114" s="202" t="s">
        <v>46</v>
      </c>
      <c r="O114" s="82"/>
      <c r="P114" s="203">
        <f>O114*H114</f>
        <v>0</v>
      </c>
      <c r="Q114" s="203">
        <v>0</v>
      </c>
      <c r="R114" s="203">
        <f>Q114*H114</f>
        <v>0</v>
      </c>
      <c r="S114" s="203">
        <v>0</v>
      </c>
      <c r="T114" s="204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5" t="s">
        <v>145</v>
      </c>
      <c r="AT114" s="205" t="s">
        <v>127</v>
      </c>
      <c r="AU114" s="205" t="s">
        <v>85</v>
      </c>
      <c r="AY114" s="15" t="s">
        <v>126</v>
      </c>
      <c r="BE114" s="206">
        <f>IF(N114="základní",J114,0)</f>
        <v>0</v>
      </c>
      <c r="BF114" s="206">
        <f>IF(N114="snížená",J114,0)</f>
        <v>0</v>
      </c>
      <c r="BG114" s="206">
        <f>IF(N114="zákl. přenesená",J114,0)</f>
        <v>0</v>
      </c>
      <c r="BH114" s="206">
        <f>IF(N114="sníž. přenesená",J114,0)</f>
        <v>0</v>
      </c>
      <c r="BI114" s="206">
        <f>IF(N114="nulová",J114,0)</f>
        <v>0</v>
      </c>
      <c r="BJ114" s="15" t="s">
        <v>83</v>
      </c>
      <c r="BK114" s="206">
        <f>ROUND(I114*H114,2)</f>
        <v>0</v>
      </c>
      <c r="BL114" s="15" t="s">
        <v>145</v>
      </c>
      <c r="BM114" s="205" t="s">
        <v>205</v>
      </c>
    </row>
    <row r="115" s="2" customFormat="1">
      <c r="A115" s="36"/>
      <c r="B115" s="37"/>
      <c r="C115" s="38"/>
      <c r="D115" s="207" t="s">
        <v>134</v>
      </c>
      <c r="E115" s="38"/>
      <c r="F115" s="208" t="s">
        <v>206</v>
      </c>
      <c r="G115" s="38"/>
      <c r="H115" s="38"/>
      <c r="I115" s="209"/>
      <c r="J115" s="38"/>
      <c r="K115" s="38"/>
      <c r="L115" s="42"/>
      <c r="M115" s="210"/>
      <c r="N115" s="211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134</v>
      </c>
      <c r="AU115" s="15" t="s">
        <v>85</v>
      </c>
    </row>
    <row r="116" s="13" customFormat="1">
      <c r="A116" s="13"/>
      <c r="B116" s="224"/>
      <c r="C116" s="225"/>
      <c r="D116" s="226" t="s">
        <v>182</v>
      </c>
      <c r="E116" s="227" t="s">
        <v>19</v>
      </c>
      <c r="F116" s="228" t="s">
        <v>207</v>
      </c>
      <c r="G116" s="225"/>
      <c r="H116" s="229">
        <v>13.984</v>
      </c>
      <c r="I116" s="230"/>
      <c r="J116" s="225"/>
      <c r="K116" s="225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182</v>
      </c>
      <c r="AU116" s="235" t="s">
        <v>85</v>
      </c>
      <c r="AV116" s="13" t="s">
        <v>85</v>
      </c>
      <c r="AW116" s="13" t="s">
        <v>35</v>
      </c>
      <c r="AX116" s="13" t="s">
        <v>83</v>
      </c>
      <c r="AY116" s="235" t="s">
        <v>126</v>
      </c>
    </row>
    <row r="117" s="11" customFormat="1" ht="22.8" customHeight="1">
      <c r="A117" s="11"/>
      <c r="B117" s="180"/>
      <c r="C117" s="181"/>
      <c r="D117" s="182" t="s">
        <v>74</v>
      </c>
      <c r="E117" s="222" t="s">
        <v>208</v>
      </c>
      <c r="F117" s="222" t="s">
        <v>209</v>
      </c>
      <c r="G117" s="181"/>
      <c r="H117" s="181"/>
      <c r="I117" s="184"/>
      <c r="J117" s="223">
        <f>BK117</f>
        <v>0</v>
      </c>
      <c r="K117" s="181"/>
      <c r="L117" s="186"/>
      <c r="M117" s="187"/>
      <c r="N117" s="188"/>
      <c r="O117" s="188"/>
      <c r="P117" s="189">
        <f>SUM(P118:P127)</f>
        <v>0</v>
      </c>
      <c r="Q117" s="188"/>
      <c r="R117" s="189">
        <f>SUM(R118:R127)</f>
        <v>0.035660700000000004</v>
      </c>
      <c r="S117" s="188"/>
      <c r="T117" s="190">
        <f>SUM(T118:T127)</f>
        <v>0</v>
      </c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R117" s="191" t="s">
        <v>83</v>
      </c>
      <c r="AT117" s="192" t="s">
        <v>74</v>
      </c>
      <c r="AU117" s="192" t="s">
        <v>83</v>
      </c>
      <c r="AY117" s="191" t="s">
        <v>126</v>
      </c>
      <c r="BK117" s="193">
        <f>SUM(BK118:BK127)</f>
        <v>0</v>
      </c>
    </row>
    <row r="118" s="2" customFormat="1" ht="24.15" customHeight="1">
      <c r="A118" s="36"/>
      <c r="B118" s="37"/>
      <c r="C118" s="194" t="s">
        <v>210</v>
      </c>
      <c r="D118" s="194" t="s">
        <v>127</v>
      </c>
      <c r="E118" s="195" t="s">
        <v>211</v>
      </c>
      <c r="F118" s="196" t="s">
        <v>212</v>
      </c>
      <c r="G118" s="197" t="s">
        <v>179</v>
      </c>
      <c r="H118" s="198">
        <v>32.579999999999998</v>
      </c>
      <c r="I118" s="199"/>
      <c r="J118" s="200">
        <f>ROUND(I118*H118,2)</f>
        <v>0</v>
      </c>
      <c r="K118" s="196" t="s">
        <v>131</v>
      </c>
      <c r="L118" s="42"/>
      <c r="M118" s="201" t="s">
        <v>19</v>
      </c>
      <c r="N118" s="202" t="s">
        <v>46</v>
      </c>
      <c r="O118" s="82"/>
      <c r="P118" s="203">
        <f>O118*H118</f>
        <v>0</v>
      </c>
      <c r="Q118" s="203">
        <v>0.00069999999999999999</v>
      </c>
      <c r="R118" s="203">
        <f>Q118*H118</f>
        <v>0.022806</v>
      </c>
      <c r="S118" s="203">
        <v>0</v>
      </c>
      <c r="T118" s="204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5" t="s">
        <v>145</v>
      </c>
      <c r="AT118" s="205" t="s">
        <v>127</v>
      </c>
      <c r="AU118" s="205" t="s">
        <v>85</v>
      </c>
      <c r="AY118" s="15" t="s">
        <v>126</v>
      </c>
      <c r="BE118" s="206">
        <f>IF(N118="základní",J118,0)</f>
        <v>0</v>
      </c>
      <c r="BF118" s="206">
        <f>IF(N118="snížená",J118,0)</f>
        <v>0</v>
      </c>
      <c r="BG118" s="206">
        <f>IF(N118="zákl. přenesená",J118,0)</f>
        <v>0</v>
      </c>
      <c r="BH118" s="206">
        <f>IF(N118="sníž. přenesená",J118,0)</f>
        <v>0</v>
      </c>
      <c r="BI118" s="206">
        <f>IF(N118="nulová",J118,0)</f>
        <v>0</v>
      </c>
      <c r="BJ118" s="15" t="s">
        <v>83</v>
      </c>
      <c r="BK118" s="206">
        <f>ROUND(I118*H118,2)</f>
        <v>0</v>
      </c>
      <c r="BL118" s="15" t="s">
        <v>145</v>
      </c>
      <c r="BM118" s="205" t="s">
        <v>213</v>
      </c>
    </row>
    <row r="119" s="2" customFormat="1">
      <c r="A119" s="36"/>
      <c r="B119" s="37"/>
      <c r="C119" s="38"/>
      <c r="D119" s="207" t="s">
        <v>134</v>
      </c>
      <c r="E119" s="38"/>
      <c r="F119" s="208" t="s">
        <v>214</v>
      </c>
      <c r="G119" s="38"/>
      <c r="H119" s="38"/>
      <c r="I119" s="209"/>
      <c r="J119" s="38"/>
      <c r="K119" s="38"/>
      <c r="L119" s="42"/>
      <c r="M119" s="210"/>
      <c r="N119" s="211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134</v>
      </c>
      <c r="AU119" s="15" t="s">
        <v>85</v>
      </c>
    </row>
    <row r="120" s="13" customFormat="1">
      <c r="A120" s="13"/>
      <c r="B120" s="224"/>
      <c r="C120" s="225"/>
      <c r="D120" s="226" t="s">
        <v>182</v>
      </c>
      <c r="E120" s="227" t="s">
        <v>19</v>
      </c>
      <c r="F120" s="228" t="s">
        <v>215</v>
      </c>
      <c r="G120" s="225"/>
      <c r="H120" s="229">
        <v>32.579999999999998</v>
      </c>
      <c r="I120" s="230"/>
      <c r="J120" s="225"/>
      <c r="K120" s="225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182</v>
      </c>
      <c r="AU120" s="235" t="s">
        <v>85</v>
      </c>
      <c r="AV120" s="13" t="s">
        <v>85</v>
      </c>
      <c r="AW120" s="13" t="s">
        <v>35</v>
      </c>
      <c r="AX120" s="13" t="s">
        <v>83</v>
      </c>
      <c r="AY120" s="235" t="s">
        <v>126</v>
      </c>
    </row>
    <row r="121" s="2" customFormat="1" ht="44.25" customHeight="1">
      <c r="A121" s="36"/>
      <c r="B121" s="37"/>
      <c r="C121" s="194" t="s">
        <v>216</v>
      </c>
      <c r="D121" s="194" t="s">
        <v>127</v>
      </c>
      <c r="E121" s="195" t="s">
        <v>217</v>
      </c>
      <c r="F121" s="196" t="s">
        <v>218</v>
      </c>
      <c r="G121" s="197" t="s">
        <v>179</v>
      </c>
      <c r="H121" s="198">
        <v>32.579999999999998</v>
      </c>
      <c r="I121" s="199"/>
      <c r="J121" s="200">
        <f>ROUND(I121*H121,2)</f>
        <v>0</v>
      </c>
      <c r="K121" s="196" t="s">
        <v>131</v>
      </c>
      <c r="L121" s="42"/>
      <c r="M121" s="201" t="s">
        <v>19</v>
      </c>
      <c r="N121" s="202" t="s">
        <v>46</v>
      </c>
      <c r="O121" s="82"/>
      <c r="P121" s="203">
        <f>O121*H121</f>
        <v>0</v>
      </c>
      <c r="Q121" s="203">
        <v>0</v>
      </c>
      <c r="R121" s="203">
        <f>Q121*H121</f>
        <v>0</v>
      </c>
      <c r="S121" s="203">
        <v>0</v>
      </c>
      <c r="T121" s="204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5" t="s">
        <v>145</v>
      </c>
      <c r="AT121" s="205" t="s">
        <v>127</v>
      </c>
      <c r="AU121" s="205" t="s">
        <v>85</v>
      </c>
      <c r="AY121" s="15" t="s">
        <v>126</v>
      </c>
      <c r="BE121" s="206">
        <f>IF(N121="základní",J121,0)</f>
        <v>0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5" t="s">
        <v>83</v>
      </c>
      <c r="BK121" s="206">
        <f>ROUND(I121*H121,2)</f>
        <v>0</v>
      </c>
      <c r="BL121" s="15" t="s">
        <v>145</v>
      </c>
      <c r="BM121" s="205" t="s">
        <v>219</v>
      </c>
    </row>
    <row r="122" s="2" customFormat="1">
      <c r="A122" s="36"/>
      <c r="B122" s="37"/>
      <c r="C122" s="38"/>
      <c r="D122" s="207" t="s">
        <v>134</v>
      </c>
      <c r="E122" s="38"/>
      <c r="F122" s="208" t="s">
        <v>220</v>
      </c>
      <c r="G122" s="38"/>
      <c r="H122" s="38"/>
      <c r="I122" s="209"/>
      <c r="J122" s="38"/>
      <c r="K122" s="38"/>
      <c r="L122" s="42"/>
      <c r="M122" s="210"/>
      <c r="N122" s="211"/>
      <c r="O122" s="82"/>
      <c r="P122" s="82"/>
      <c r="Q122" s="82"/>
      <c r="R122" s="82"/>
      <c r="S122" s="82"/>
      <c r="T122" s="83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134</v>
      </c>
      <c r="AU122" s="15" t="s">
        <v>85</v>
      </c>
    </row>
    <row r="123" s="2" customFormat="1" ht="33" customHeight="1">
      <c r="A123" s="36"/>
      <c r="B123" s="37"/>
      <c r="C123" s="194" t="s">
        <v>221</v>
      </c>
      <c r="D123" s="194" t="s">
        <v>127</v>
      </c>
      <c r="E123" s="195" t="s">
        <v>222</v>
      </c>
      <c r="F123" s="196" t="s">
        <v>223</v>
      </c>
      <c r="G123" s="197" t="s">
        <v>204</v>
      </c>
      <c r="H123" s="198">
        <v>27.945</v>
      </c>
      <c r="I123" s="199"/>
      <c r="J123" s="200">
        <f>ROUND(I123*H123,2)</f>
        <v>0</v>
      </c>
      <c r="K123" s="196" t="s">
        <v>131</v>
      </c>
      <c r="L123" s="42"/>
      <c r="M123" s="201" t="s">
        <v>19</v>
      </c>
      <c r="N123" s="202" t="s">
        <v>46</v>
      </c>
      <c r="O123" s="82"/>
      <c r="P123" s="203">
        <f>O123*H123</f>
        <v>0</v>
      </c>
      <c r="Q123" s="203">
        <v>0.00046000000000000001</v>
      </c>
      <c r="R123" s="203">
        <f>Q123*H123</f>
        <v>0.0128547</v>
      </c>
      <c r="S123" s="203">
        <v>0</v>
      </c>
      <c r="T123" s="204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5" t="s">
        <v>145</v>
      </c>
      <c r="AT123" s="205" t="s">
        <v>127</v>
      </c>
      <c r="AU123" s="205" t="s">
        <v>85</v>
      </c>
      <c r="AY123" s="15" t="s">
        <v>126</v>
      </c>
      <c r="BE123" s="206">
        <f>IF(N123="základní",J123,0)</f>
        <v>0</v>
      </c>
      <c r="BF123" s="206">
        <f>IF(N123="snížená",J123,0)</f>
        <v>0</v>
      </c>
      <c r="BG123" s="206">
        <f>IF(N123="zákl. přenesená",J123,0)</f>
        <v>0</v>
      </c>
      <c r="BH123" s="206">
        <f>IF(N123="sníž. přenesená",J123,0)</f>
        <v>0</v>
      </c>
      <c r="BI123" s="206">
        <f>IF(N123="nulová",J123,0)</f>
        <v>0</v>
      </c>
      <c r="BJ123" s="15" t="s">
        <v>83</v>
      </c>
      <c r="BK123" s="206">
        <f>ROUND(I123*H123,2)</f>
        <v>0</v>
      </c>
      <c r="BL123" s="15" t="s">
        <v>145</v>
      </c>
      <c r="BM123" s="205" t="s">
        <v>224</v>
      </c>
    </row>
    <row r="124" s="2" customFormat="1">
      <c r="A124" s="36"/>
      <c r="B124" s="37"/>
      <c r="C124" s="38"/>
      <c r="D124" s="207" t="s">
        <v>134</v>
      </c>
      <c r="E124" s="38"/>
      <c r="F124" s="208" t="s">
        <v>225</v>
      </c>
      <c r="G124" s="38"/>
      <c r="H124" s="38"/>
      <c r="I124" s="209"/>
      <c r="J124" s="38"/>
      <c r="K124" s="38"/>
      <c r="L124" s="42"/>
      <c r="M124" s="210"/>
      <c r="N124" s="211"/>
      <c r="O124" s="82"/>
      <c r="P124" s="82"/>
      <c r="Q124" s="82"/>
      <c r="R124" s="82"/>
      <c r="S124" s="82"/>
      <c r="T124" s="8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134</v>
      </c>
      <c r="AU124" s="15" t="s">
        <v>85</v>
      </c>
    </row>
    <row r="125" s="13" customFormat="1">
      <c r="A125" s="13"/>
      <c r="B125" s="224"/>
      <c r="C125" s="225"/>
      <c r="D125" s="226" t="s">
        <v>182</v>
      </c>
      <c r="E125" s="227" t="s">
        <v>19</v>
      </c>
      <c r="F125" s="228" t="s">
        <v>226</v>
      </c>
      <c r="G125" s="225"/>
      <c r="H125" s="229">
        <v>27.945</v>
      </c>
      <c r="I125" s="230"/>
      <c r="J125" s="225"/>
      <c r="K125" s="225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182</v>
      </c>
      <c r="AU125" s="235" t="s">
        <v>85</v>
      </c>
      <c r="AV125" s="13" t="s">
        <v>85</v>
      </c>
      <c r="AW125" s="13" t="s">
        <v>35</v>
      </c>
      <c r="AX125" s="13" t="s">
        <v>83</v>
      </c>
      <c r="AY125" s="235" t="s">
        <v>126</v>
      </c>
    </row>
    <row r="126" s="2" customFormat="1" ht="37.8" customHeight="1">
      <c r="A126" s="36"/>
      <c r="B126" s="37"/>
      <c r="C126" s="194" t="s">
        <v>227</v>
      </c>
      <c r="D126" s="194" t="s">
        <v>127</v>
      </c>
      <c r="E126" s="195" t="s">
        <v>228</v>
      </c>
      <c r="F126" s="196" t="s">
        <v>229</v>
      </c>
      <c r="G126" s="197" t="s">
        <v>204</v>
      </c>
      <c r="H126" s="198">
        <v>27.945</v>
      </c>
      <c r="I126" s="199"/>
      <c r="J126" s="200">
        <f>ROUND(I126*H126,2)</f>
        <v>0</v>
      </c>
      <c r="K126" s="196" t="s">
        <v>131</v>
      </c>
      <c r="L126" s="42"/>
      <c r="M126" s="201" t="s">
        <v>19</v>
      </c>
      <c r="N126" s="202" t="s">
        <v>46</v>
      </c>
      <c r="O126" s="82"/>
      <c r="P126" s="203">
        <f>O126*H126</f>
        <v>0</v>
      </c>
      <c r="Q126" s="203">
        <v>0</v>
      </c>
      <c r="R126" s="203">
        <f>Q126*H126</f>
        <v>0</v>
      </c>
      <c r="S126" s="203">
        <v>0</v>
      </c>
      <c r="T126" s="204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5" t="s">
        <v>145</v>
      </c>
      <c r="AT126" s="205" t="s">
        <v>127</v>
      </c>
      <c r="AU126" s="205" t="s">
        <v>85</v>
      </c>
      <c r="AY126" s="15" t="s">
        <v>126</v>
      </c>
      <c r="BE126" s="206">
        <f>IF(N126="základní",J126,0)</f>
        <v>0</v>
      </c>
      <c r="BF126" s="206">
        <f>IF(N126="snížená",J126,0)</f>
        <v>0</v>
      </c>
      <c r="BG126" s="206">
        <f>IF(N126="zákl. přenesená",J126,0)</f>
        <v>0</v>
      </c>
      <c r="BH126" s="206">
        <f>IF(N126="sníž. přenesená",J126,0)</f>
        <v>0</v>
      </c>
      <c r="BI126" s="206">
        <f>IF(N126="nulová",J126,0)</f>
        <v>0</v>
      </c>
      <c r="BJ126" s="15" t="s">
        <v>83</v>
      </c>
      <c r="BK126" s="206">
        <f>ROUND(I126*H126,2)</f>
        <v>0</v>
      </c>
      <c r="BL126" s="15" t="s">
        <v>145</v>
      </c>
      <c r="BM126" s="205" t="s">
        <v>230</v>
      </c>
    </row>
    <row r="127" s="2" customFormat="1">
      <c r="A127" s="36"/>
      <c r="B127" s="37"/>
      <c r="C127" s="38"/>
      <c r="D127" s="207" t="s">
        <v>134</v>
      </c>
      <c r="E127" s="38"/>
      <c r="F127" s="208" t="s">
        <v>231</v>
      </c>
      <c r="G127" s="38"/>
      <c r="H127" s="38"/>
      <c r="I127" s="209"/>
      <c r="J127" s="38"/>
      <c r="K127" s="38"/>
      <c r="L127" s="42"/>
      <c r="M127" s="210"/>
      <c r="N127" s="211"/>
      <c r="O127" s="82"/>
      <c r="P127" s="82"/>
      <c r="Q127" s="82"/>
      <c r="R127" s="82"/>
      <c r="S127" s="82"/>
      <c r="T127" s="83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134</v>
      </c>
      <c r="AU127" s="15" t="s">
        <v>85</v>
      </c>
    </row>
    <row r="128" s="11" customFormat="1" ht="22.8" customHeight="1">
      <c r="A128" s="11"/>
      <c r="B128" s="180"/>
      <c r="C128" s="181"/>
      <c r="D128" s="182" t="s">
        <v>74</v>
      </c>
      <c r="E128" s="222" t="s">
        <v>232</v>
      </c>
      <c r="F128" s="222" t="s">
        <v>233</v>
      </c>
      <c r="G128" s="181"/>
      <c r="H128" s="181"/>
      <c r="I128" s="184"/>
      <c r="J128" s="223">
        <f>BK128</f>
        <v>0</v>
      </c>
      <c r="K128" s="181"/>
      <c r="L128" s="186"/>
      <c r="M128" s="187"/>
      <c r="N128" s="188"/>
      <c r="O128" s="188"/>
      <c r="P128" s="189">
        <f>SUM(P129:P138)</f>
        <v>0</v>
      </c>
      <c r="Q128" s="188"/>
      <c r="R128" s="189">
        <f>SUM(R129:R138)</f>
        <v>0</v>
      </c>
      <c r="S128" s="188"/>
      <c r="T128" s="190">
        <f>SUM(T129:T138)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191" t="s">
        <v>83</v>
      </c>
      <c r="AT128" s="192" t="s">
        <v>74</v>
      </c>
      <c r="AU128" s="192" t="s">
        <v>83</v>
      </c>
      <c r="AY128" s="191" t="s">
        <v>126</v>
      </c>
      <c r="BK128" s="193">
        <f>SUM(BK129:BK138)</f>
        <v>0</v>
      </c>
    </row>
    <row r="129" s="2" customFormat="1" ht="62.7" customHeight="1">
      <c r="A129" s="36"/>
      <c r="B129" s="37"/>
      <c r="C129" s="194" t="s">
        <v>234</v>
      </c>
      <c r="D129" s="194" t="s">
        <v>127</v>
      </c>
      <c r="E129" s="195" t="s">
        <v>235</v>
      </c>
      <c r="F129" s="196" t="s">
        <v>236</v>
      </c>
      <c r="G129" s="197" t="s">
        <v>204</v>
      </c>
      <c r="H129" s="198">
        <v>221.61699999999999</v>
      </c>
      <c r="I129" s="199"/>
      <c r="J129" s="200">
        <f>ROUND(I129*H129,2)</f>
        <v>0</v>
      </c>
      <c r="K129" s="196" t="s">
        <v>131</v>
      </c>
      <c r="L129" s="42"/>
      <c r="M129" s="201" t="s">
        <v>19</v>
      </c>
      <c r="N129" s="202" t="s">
        <v>46</v>
      </c>
      <c r="O129" s="82"/>
      <c r="P129" s="203">
        <f>O129*H129</f>
        <v>0</v>
      </c>
      <c r="Q129" s="203">
        <v>0</v>
      </c>
      <c r="R129" s="203">
        <f>Q129*H129</f>
        <v>0</v>
      </c>
      <c r="S129" s="203">
        <v>0</v>
      </c>
      <c r="T129" s="204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5" t="s">
        <v>145</v>
      </c>
      <c r="AT129" s="205" t="s">
        <v>127</v>
      </c>
      <c r="AU129" s="205" t="s">
        <v>85</v>
      </c>
      <c r="AY129" s="15" t="s">
        <v>126</v>
      </c>
      <c r="BE129" s="206">
        <f>IF(N129="základní",J129,0)</f>
        <v>0</v>
      </c>
      <c r="BF129" s="206">
        <f>IF(N129="snížená",J129,0)</f>
        <v>0</v>
      </c>
      <c r="BG129" s="206">
        <f>IF(N129="zákl. přenesená",J129,0)</f>
        <v>0</v>
      </c>
      <c r="BH129" s="206">
        <f>IF(N129="sníž. přenesená",J129,0)</f>
        <v>0</v>
      </c>
      <c r="BI129" s="206">
        <f>IF(N129="nulová",J129,0)</f>
        <v>0</v>
      </c>
      <c r="BJ129" s="15" t="s">
        <v>83</v>
      </c>
      <c r="BK129" s="206">
        <f>ROUND(I129*H129,2)</f>
        <v>0</v>
      </c>
      <c r="BL129" s="15" t="s">
        <v>145</v>
      </c>
      <c r="BM129" s="205" t="s">
        <v>237</v>
      </c>
    </row>
    <row r="130" s="2" customFormat="1">
      <c r="A130" s="36"/>
      <c r="B130" s="37"/>
      <c r="C130" s="38"/>
      <c r="D130" s="207" t="s">
        <v>134</v>
      </c>
      <c r="E130" s="38"/>
      <c r="F130" s="208" t="s">
        <v>238</v>
      </c>
      <c r="G130" s="38"/>
      <c r="H130" s="38"/>
      <c r="I130" s="209"/>
      <c r="J130" s="38"/>
      <c r="K130" s="38"/>
      <c r="L130" s="42"/>
      <c r="M130" s="210"/>
      <c r="N130" s="211"/>
      <c r="O130" s="82"/>
      <c r="P130" s="82"/>
      <c r="Q130" s="82"/>
      <c r="R130" s="82"/>
      <c r="S130" s="82"/>
      <c r="T130" s="83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134</v>
      </c>
      <c r="AU130" s="15" t="s">
        <v>85</v>
      </c>
    </row>
    <row r="131" s="2" customFormat="1" ht="66.75" customHeight="1">
      <c r="A131" s="36"/>
      <c r="B131" s="37"/>
      <c r="C131" s="194" t="s">
        <v>175</v>
      </c>
      <c r="D131" s="194" t="s">
        <v>127</v>
      </c>
      <c r="E131" s="195" t="s">
        <v>239</v>
      </c>
      <c r="F131" s="196" t="s">
        <v>240</v>
      </c>
      <c r="G131" s="197" t="s">
        <v>204</v>
      </c>
      <c r="H131" s="198">
        <v>221.61699999999999</v>
      </c>
      <c r="I131" s="199"/>
      <c r="J131" s="200">
        <f>ROUND(I131*H131,2)</f>
        <v>0</v>
      </c>
      <c r="K131" s="196" t="s">
        <v>241</v>
      </c>
      <c r="L131" s="42"/>
      <c r="M131" s="201" t="s">
        <v>19</v>
      </c>
      <c r="N131" s="202" t="s">
        <v>46</v>
      </c>
      <c r="O131" s="82"/>
      <c r="P131" s="203">
        <f>O131*H131</f>
        <v>0</v>
      </c>
      <c r="Q131" s="203">
        <v>0</v>
      </c>
      <c r="R131" s="203">
        <f>Q131*H131</f>
        <v>0</v>
      </c>
      <c r="S131" s="203">
        <v>0</v>
      </c>
      <c r="T131" s="204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5" t="s">
        <v>145</v>
      </c>
      <c r="AT131" s="205" t="s">
        <v>127</v>
      </c>
      <c r="AU131" s="205" t="s">
        <v>85</v>
      </c>
      <c r="AY131" s="15" t="s">
        <v>126</v>
      </c>
      <c r="BE131" s="206">
        <f>IF(N131="základní",J131,0)</f>
        <v>0</v>
      </c>
      <c r="BF131" s="206">
        <f>IF(N131="snížená",J131,0)</f>
        <v>0</v>
      </c>
      <c r="BG131" s="206">
        <f>IF(N131="zákl. přenesená",J131,0)</f>
        <v>0</v>
      </c>
      <c r="BH131" s="206">
        <f>IF(N131="sníž. přenesená",J131,0)</f>
        <v>0</v>
      </c>
      <c r="BI131" s="206">
        <f>IF(N131="nulová",J131,0)</f>
        <v>0</v>
      </c>
      <c r="BJ131" s="15" t="s">
        <v>83</v>
      </c>
      <c r="BK131" s="206">
        <f>ROUND(I131*H131,2)</f>
        <v>0</v>
      </c>
      <c r="BL131" s="15" t="s">
        <v>145</v>
      </c>
      <c r="BM131" s="205" t="s">
        <v>242</v>
      </c>
    </row>
    <row r="132" s="2" customFormat="1" ht="44.25" customHeight="1">
      <c r="A132" s="36"/>
      <c r="B132" s="37"/>
      <c r="C132" s="194" t="s">
        <v>8</v>
      </c>
      <c r="D132" s="194" t="s">
        <v>127</v>
      </c>
      <c r="E132" s="195" t="s">
        <v>243</v>
      </c>
      <c r="F132" s="196" t="s">
        <v>244</v>
      </c>
      <c r="G132" s="197" t="s">
        <v>204</v>
      </c>
      <c r="H132" s="198">
        <v>221.61699999999999</v>
      </c>
      <c r="I132" s="199"/>
      <c r="J132" s="200">
        <f>ROUND(I132*H132,2)</f>
        <v>0</v>
      </c>
      <c r="K132" s="196" t="s">
        <v>131</v>
      </c>
      <c r="L132" s="42"/>
      <c r="M132" s="201" t="s">
        <v>19</v>
      </c>
      <c r="N132" s="202" t="s">
        <v>46</v>
      </c>
      <c r="O132" s="82"/>
      <c r="P132" s="203">
        <f>O132*H132</f>
        <v>0</v>
      </c>
      <c r="Q132" s="203">
        <v>0</v>
      </c>
      <c r="R132" s="203">
        <f>Q132*H132</f>
        <v>0</v>
      </c>
      <c r="S132" s="203">
        <v>0</v>
      </c>
      <c r="T132" s="204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5" t="s">
        <v>145</v>
      </c>
      <c r="AT132" s="205" t="s">
        <v>127</v>
      </c>
      <c r="AU132" s="205" t="s">
        <v>85</v>
      </c>
      <c r="AY132" s="15" t="s">
        <v>126</v>
      </c>
      <c r="BE132" s="206">
        <f>IF(N132="základní",J132,0)</f>
        <v>0</v>
      </c>
      <c r="BF132" s="206">
        <f>IF(N132="snížená",J132,0)</f>
        <v>0</v>
      </c>
      <c r="BG132" s="206">
        <f>IF(N132="zákl. přenesená",J132,0)</f>
        <v>0</v>
      </c>
      <c r="BH132" s="206">
        <f>IF(N132="sníž. přenesená",J132,0)</f>
        <v>0</v>
      </c>
      <c r="BI132" s="206">
        <f>IF(N132="nulová",J132,0)</f>
        <v>0</v>
      </c>
      <c r="BJ132" s="15" t="s">
        <v>83</v>
      </c>
      <c r="BK132" s="206">
        <f>ROUND(I132*H132,2)</f>
        <v>0</v>
      </c>
      <c r="BL132" s="15" t="s">
        <v>145</v>
      </c>
      <c r="BM132" s="205" t="s">
        <v>245</v>
      </c>
    </row>
    <row r="133" s="2" customFormat="1">
      <c r="A133" s="36"/>
      <c r="B133" s="37"/>
      <c r="C133" s="38"/>
      <c r="D133" s="207" t="s">
        <v>134</v>
      </c>
      <c r="E133" s="38"/>
      <c r="F133" s="208" t="s">
        <v>246</v>
      </c>
      <c r="G133" s="38"/>
      <c r="H133" s="38"/>
      <c r="I133" s="209"/>
      <c r="J133" s="38"/>
      <c r="K133" s="38"/>
      <c r="L133" s="42"/>
      <c r="M133" s="210"/>
      <c r="N133" s="211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134</v>
      </c>
      <c r="AU133" s="15" t="s">
        <v>85</v>
      </c>
    </row>
    <row r="134" s="13" customFormat="1">
      <c r="A134" s="13"/>
      <c r="B134" s="224"/>
      <c r="C134" s="225"/>
      <c r="D134" s="226" t="s">
        <v>182</v>
      </c>
      <c r="E134" s="227" t="s">
        <v>19</v>
      </c>
      <c r="F134" s="228" t="s">
        <v>247</v>
      </c>
      <c r="G134" s="225"/>
      <c r="H134" s="229">
        <v>207.63300000000001</v>
      </c>
      <c r="I134" s="230"/>
      <c r="J134" s="225"/>
      <c r="K134" s="225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182</v>
      </c>
      <c r="AU134" s="235" t="s">
        <v>85</v>
      </c>
      <c r="AV134" s="13" t="s">
        <v>85</v>
      </c>
      <c r="AW134" s="13" t="s">
        <v>35</v>
      </c>
      <c r="AX134" s="13" t="s">
        <v>75</v>
      </c>
      <c r="AY134" s="235" t="s">
        <v>126</v>
      </c>
    </row>
    <row r="135" s="13" customFormat="1">
      <c r="A135" s="13"/>
      <c r="B135" s="224"/>
      <c r="C135" s="225"/>
      <c r="D135" s="226" t="s">
        <v>182</v>
      </c>
      <c r="E135" s="227" t="s">
        <v>19</v>
      </c>
      <c r="F135" s="228" t="s">
        <v>207</v>
      </c>
      <c r="G135" s="225"/>
      <c r="H135" s="229">
        <v>13.984</v>
      </c>
      <c r="I135" s="230"/>
      <c r="J135" s="225"/>
      <c r="K135" s="225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182</v>
      </c>
      <c r="AU135" s="235" t="s">
        <v>85</v>
      </c>
      <c r="AV135" s="13" t="s">
        <v>85</v>
      </c>
      <c r="AW135" s="13" t="s">
        <v>35</v>
      </c>
      <c r="AX135" s="13" t="s">
        <v>75</v>
      </c>
      <c r="AY135" s="235" t="s">
        <v>126</v>
      </c>
    </row>
    <row r="136" s="2" customFormat="1" ht="44.25" customHeight="1">
      <c r="A136" s="36"/>
      <c r="B136" s="37"/>
      <c r="C136" s="194" t="s">
        <v>200</v>
      </c>
      <c r="D136" s="194" t="s">
        <v>127</v>
      </c>
      <c r="E136" s="195" t="s">
        <v>248</v>
      </c>
      <c r="F136" s="196" t="s">
        <v>249</v>
      </c>
      <c r="G136" s="197" t="s">
        <v>250</v>
      </c>
      <c r="H136" s="198">
        <v>354.58699999999999</v>
      </c>
      <c r="I136" s="199"/>
      <c r="J136" s="200">
        <f>ROUND(I136*H136,2)</f>
        <v>0</v>
      </c>
      <c r="K136" s="196" t="s">
        <v>131</v>
      </c>
      <c r="L136" s="42"/>
      <c r="M136" s="201" t="s">
        <v>19</v>
      </c>
      <c r="N136" s="202" t="s">
        <v>46</v>
      </c>
      <c r="O136" s="82"/>
      <c r="P136" s="203">
        <f>O136*H136</f>
        <v>0</v>
      </c>
      <c r="Q136" s="203">
        <v>0</v>
      </c>
      <c r="R136" s="203">
        <f>Q136*H136</f>
        <v>0</v>
      </c>
      <c r="S136" s="203">
        <v>0</v>
      </c>
      <c r="T136" s="204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5" t="s">
        <v>145</v>
      </c>
      <c r="AT136" s="205" t="s">
        <v>127</v>
      </c>
      <c r="AU136" s="205" t="s">
        <v>85</v>
      </c>
      <c r="AY136" s="15" t="s">
        <v>126</v>
      </c>
      <c r="BE136" s="206">
        <f>IF(N136="základní",J136,0)</f>
        <v>0</v>
      </c>
      <c r="BF136" s="206">
        <f>IF(N136="snížená",J136,0)</f>
        <v>0</v>
      </c>
      <c r="BG136" s="206">
        <f>IF(N136="zákl. přenesená",J136,0)</f>
        <v>0</v>
      </c>
      <c r="BH136" s="206">
        <f>IF(N136="sníž. přenesená",J136,0)</f>
        <v>0</v>
      </c>
      <c r="BI136" s="206">
        <f>IF(N136="nulová",J136,0)</f>
        <v>0</v>
      </c>
      <c r="BJ136" s="15" t="s">
        <v>83</v>
      </c>
      <c r="BK136" s="206">
        <f>ROUND(I136*H136,2)</f>
        <v>0</v>
      </c>
      <c r="BL136" s="15" t="s">
        <v>145</v>
      </c>
      <c r="BM136" s="205" t="s">
        <v>251</v>
      </c>
    </row>
    <row r="137" s="2" customFormat="1">
      <c r="A137" s="36"/>
      <c r="B137" s="37"/>
      <c r="C137" s="38"/>
      <c r="D137" s="207" t="s">
        <v>134</v>
      </c>
      <c r="E137" s="38"/>
      <c r="F137" s="208" t="s">
        <v>252</v>
      </c>
      <c r="G137" s="38"/>
      <c r="H137" s="38"/>
      <c r="I137" s="209"/>
      <c r="J137" s="38"/>
      <c r="K137" s="38"/>
      <c r="L137" s="42"/>
      <c r="M137" s="210"/>
      <c r="N137" s="211"/>
      <c r="O137" s="82"/>
      <c r="P137" s="82"/>
      <c r="Q137" s="82"/>
      <c r="R137" s="82"/>
      <c r="S137" s="82"/>
      <c r="T137" s="83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134</v>
      </c>
      <c r="AU137" s="15" t="s">
        <v>85</v>
      </c>
    </row>
    <row r="138" s="13" customFormat="1">
      <c r="A138" s="13"/>
      <c r="B138" s="224"/>
      <c r="C138" s="225"/>
      <c r="D138" s="226" t="s">
        <v>182</v>
      </c>
      <c r="E138" s="225"/>
      <c r="F138" s="228" t="s">
        <v>253</v>
      </c>
      <c r="G138" s="225"/>
      <c r="H138" s="229">
        <v>354.58699999999999</v>
      </c>
      <c r="I138" s="230"/>
      <c r="J138" s="225"/>
      <c r="K138" s="225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182</v>
      </c>
      <c r="AU138" s="235" t="s">
        <v>85</v>
      </c>
      <c r="AV138" s="13" t="s">
        <v>85</v>
      </c>
      <c r="AW138" s="13" t="s">
        <v>4</v>
      </c>
      <c r="AX138" s="13" t="s">
        <v>83</v>
      </c>
      <c r="AY138" s="235" t="s">
        <v>126</v>
      </c>
    </row>
    <row r="139" s="11" customFormat="1" ht="22.8" customHeight="1">
      <c r="A139" s="11"/>
      <c r="B139" s="180"/>
      <c r="C139" s="181"/>
      <c r="D139" s="182" t="s">
        <v>74</v>
      </c>
      <c r="E139" s="222" t="s">
        <v>254</v>
      </c>
      <c r="F139" s="222" t="s">
        <v>255</v>
      </c>
      <c r="G139" s="181"/>
      <c r="H139" s="181"/>
      <c r="I139" s="184"/>
      <c r="J139" s="223">
        <f>BK139</f>
        <v>0</v>
      </c>
      <c r="K139" s="181"/>
      <c r="L139" s="186"/>
      <c r="M139" s="187"/>
      <c r="N139" s="188"/>
      <c r="O139" s="188"/>
      <c r="P139" s="189">
        <f>SUM(P140:P142)</f>
        <v>0</v>
      </c>
      <c r="Q139" s="188"/>
      <c r="R139" s="189">
        <f>SUM(R140:R142)</f>
        <v>0</v>
      </c>
      <c r="S139" s="188"/>
      <c r="T139" s="190">
        <f>SUM(T140:T142)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191" t="s">
        <v>83</v>
      </c>
      <c r="AT139" s="192" t="s">
        <v>74</v>
      </c>
      <c r="AU139" s="192" t="s">
        <v>83</v>
      </c>
      <c r="AY139" s="191" t="s">
        <v>126</v>
      </c>
      <c r="BK139" s="193">
        <f>SUM(BK140:BK142)</f>
        <v>0</v>
      </c>
    </row>
    <row r="140" s="2" customFormat="1" ht="33" customHeight="1">
      <c r="A140" s="36"/>
      <c r="B140" s="37"/>
      <c r="C140" s="194" t="s">
        <v>256</v>
      </c>
      <c r="D140" s="194" t="s">
        <v>127</v>
      </c>
      <c r="E140" s="195" t="s">
        <v>257</v>
      </c>
      <c r="F140" s="196" t="s">
        <v>258</v>
      </c>
      <c r="G140" s="197" t="s">
        <v>179</v>
      </c>
      <c r="H140" s="198">
        <v>1891.3</v>
      </c>
      <c r="I140" s="199"/>
      <c r="J140" s="200">
        <f>ROUND(I140*H140,2)</f>
        <v>0</v>
      </c>
      <c r="K140" s="196" t="s">
        <v>131</v>
      </c>
      <c r="L140" s="42"/>
      <c r="M140" s="201" t="s">
        <v>19</v>
      </c>
      <c r="N140" s="202" t="s">
        <v>46</v>
      </c>
      <c r="O140" s="82"/>
      <c r="P140" s="203">
        <f>O140*H140</f>
        <v>0</v>
      </c>
      <c r="Q140" s="203">
        <v>0</v>
      </c>
      <c r="R140" s="203">
        <f>Q140*H140</f>
        <v>0</v>
      </c>
      <c r="S140" s="203">
        <v>0</v>
      </c>
      <c r="T140" s="204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5" t="s">
        <v>145</v>
      </c>
      <c r="AT140" s="205" t="s">
        <v>127</v>
      </c>
      <c r="AU140" s="205" t="s">
        <v>85</v>
      </c>
      <c r="AY140" s="15" t="s">
        <v>126</v>
      </c>
      <c r="BE140" s="206">
        <f>IF(N140="základní",J140,0)</f>
        <v>0</v>
      </c>
      <c r="BF140" s="206">
        <f>IF(N140="snížená",J140,0)</f>
        <v>0</v>
      </c>
      <c r="BG140" s="206">
        <f>IF(N140="zákl. přenesená",J140,0)</f>
        <v>0</v>
      </c>
      <c r="BH140" s="206">
        <f>IF(N140="sníž. přenesená",J140,0)</f>
        <v>0</v>
      </c>
      <c r="BI140" s="206">
        <f>IF(N140="nulová",J140,0)</f>
        <v>0</v>
      </c>
      <c r="BJ140" s="15" t="s">
        <v>83</v>
      </c>
      <c r="BK140" s="206">
        <f>ROUND(I140*H140,2)</f>
        <v>0</v>
      </c>
      <c r="BL140" s="15" t="s">
        <v>145</v>
      </c>
      <c r="BM140" s="205" t="s">
        <v>259</v>
      </c>
    </row>
    <row r="141" s="2" customFormat="1">
      <c r="A141" s="36"/>
      <c r="B141" s="37"/>
      <c r="C141" s="38"/>
      <c r="D141" s="207" t="s">
        <v>134</v>
      </c>
      <c r="E141" s="38"/>
      <c r="F141" s="208" t="s">
        <v>260</v>
      </c>
      <c r="G141" s="38"/>
      <c r="H141" s="38"/>
      <c r="I141" s="209"/>
      <c r="J141" s="38"/>
      <c r="K141" s="38"/>
      <c r="L141" s="42"/>
      <c r="M141" s="210"/>
      <c r="N141" s="211"/>
      <c r="O141" s="82"/>
      <c r="P141" s="82"/>
      <c r="Q141" s="82"/>
      <c r="R141" s="82"/>
      <c r="S141" s="82"/>
      <c r="T141" s="83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134</v>
      </c>
      <c r="AU141" s="15" t="s">
        <v>85</v>
      </c>
    </row>
    <row r="142" s="13" customFormat="1">
      <c r="A142" s="13"/>
      <c r="B142" s="224"/>
      <c r="C142" s="225"/>
      <c r="D142" s="226" t="s">
        <v>182</v>
      </c>
      <c r="E142" s="227" t="s">
        <v>19</v>
      </c>
      <c r="F142" s="228" t="s">
        <v>261</v>
      </c>
      <c r="G142" s="225"/>
      <c r="H142" s="229">
        <v>1891.3</v>
      </c>
      <c r="I142" s="230"/>
      <c r="J142" s="225"/>
      <c r="K142" s="225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182</v>
      </c>
      <c r="AU142" s="235" t="s">
        <v>85</v>
      </c>
      <c r="AV142" s="13" t="s">
        <v>85</v>
      </c>
      <c r="AW142" s="13" t="s">
        <v>35</v>
      </c>
      <c r="AX142" s="13" t="s">
        <v>83</v>
      </c>
      <c r="AY142" s="235" t="s">
        <v>126</v>
      </c>
    </row>
    <row r="143" s="11" customFormat="1" ht="22.8" customHeight="1">
      <c r="A143" s="11"/>
      <c r="B143" s="180"/>
      <c r="C143" s="181"/>
      <c r="D143" s="182" t="s">
        <v>74</v>
      </c>
      <c r="E143" s="222" t="s">
        <v>262</v>
      </c>
      <c r="F143" s="222" t="s">
        <v>263</v>
      </c>
      <c r="G143" s="181"/>
      <c r="H143" s="181"/>
      <c r="I143" s="184"/>
      <c r="J143" s="223">
        <f>BK143</f>
        <v>0</v>
      </c>
      <c r="K143" s="181"/>
      <c r="L143" s="186"/>
      <c r="M143" s="187"/>
      <c r="N143" s="188"/>
      <c r="O143" s="188"/>
      <c r="P143" s="189">
        <f>SUM(P144:P148)</f>
        <v>0</v>
      </c>
      <c r="Q143" s="188"/>
      <c r="R143" s="189">
        <f>SUM(R144:R148)</f>
        <v>0.079350000000000004</v>
      </c>
      <c r="S143" s="188"/>
      <c r="T143" s="190">
        <f>SUM(T144:T148)</f>
        <v>0</v>
      </c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R143" s="191" t="s">
        <v>83</v>
      </c>
      <c r="AT143" s="192" t="s">
        <v>74</v>
      </c>
      <c r="AU143" s="192" t="s">
        <v>83</v>
      </c>
      <c r="AY143" s="191" t="s">
        <v>126</v>
      </c>
      <c r="BK143" s="193">
        <f>SUM(BK144:BK148)</f>
        <v>0</v>
      </c>
    </row>
    <row r="144" s="2" customFormat="1" ht="33" customHeight="1">
      <c r="A144" s="36"/>
      <c r="B144" s="37"/>
      <c r="C144" s="194" t="s">
        <v>208</v>
      </c>
      <c r="D144" s="194" t="s">
        <v>127</v>
      </c>
      <c r="E144" s="195" t="s">
        <v>264</v>
      </c>
      <c r="F144" s="196" t="s">
        <v>265</v>
      </c>
      <c r="G144" s="197" t="s">
        <v>266</v>
      </c>
      <c r="H144" s="198">
        <v>1587</v>
      </c>
      <c r="I144" s="199"/>
      <c r="J144" s="200">
        <f>ROUND(I144*H144,2)</f>
        <v>0</v>
      </c>
      <c r="K144" s="196" t="s">
        <v>241</v>
      </c>
      <c r="L144" s="42"/>
      <c r="M144" s="201" t="s">
        <v>19</v>
      </c>
      <c r="N144" s="202" t="s">
        <v>46</v>
      </c>
      <c r="O144" s="82"/>
      <c r="P144" s="203">
        <f>O144*H144</f>
        <v>0</v>
      </c>
      <c r="Q144" s="203">
        <v>3.0000000000000001E-05</v>
      </c>
      <c r="R144" s="203">
        <f>Q144*H144</f>
        <v>0.04761</v>
      </c>
      <c r="S144" s="203">
        <v>0</v>
      </c>
      <c r="T144" s="204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5" t="s">
        <v>145</v>
      </c>
      <c r="AT144" s="205" t="s">
        <v>127</v>
      </c>
      <c r="AU144" s="205" t="s">
        <v>85</v>
      </c>
      <c r="AY144" s="15" t="s">
        <v>126</v>
      </c>
      <c r="BE144" s="206">
        <f>IF(N144="základní",J144,0)</f>
        <v>0</v>
      </c>
      <c r="BF144" s="206">
        <f>IF(N144="snížená",J144,0)</f>
        <v>0</v>
      </c>
      <c r="BG144" s="206">
        <f>IF(N144="zákl. přenesená",J144,0)</f>
        <v>0</v>
      </c>
      <c r="BH144" s="206">
        <f>IF(N144="sníž. přenesená",J144,0)</f>
        <v>0</v>
      </c>
      <c r="BI144" s="206">
        <f>IF(N144="nulová",J144,0)</f>
        <v>0</v>
      </c>
      <c r="BJ144" s="15" t="s">
        <v>83</v>
      </c>
      <c r="BK144" s="206">
        <f>ROUND(I144*H144,2)</f>
        <v>0</v>
      </c>
      <c r="BL144" s="15" t="s">
        <v>145</v>
      </c>
      <c r="BM144" s="205" t="s">
        <v>267</v>
      </c>
    </row>
    <row r="145" s="13" customFormat="1">
      <c r="A145" s="13"/>
      <c r="B145" s="224"/>
      <c r="C145" s="225"/>
      <c r="D145" s="226" t="s">
        <v>182</v>
      </c>
      <c r="E145" s="227" t="s">
        <v>19</v>
      </c>
      <c r="F145" s="228" t="s">
        <v>268</v>
      </c>
      <c r="G145" s="225"/>
      <c r="H145" s="229">
        <v>1587</v>
      </c>
      <c r="I145" s="230"/>
      <c r="J145" s="225"/>
      <c r="K145" s="225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182</v>
      </c>
      <c r="AU145" s="235" t="s">
        <v>85</v>
      </c>
      <c r="AV145" s="13" t="s">
        <v>85</v>
      </c>
      <c r="AW145" s="13" t="s">
        <v>35</v>
      </c>
      <c r="AX145" s="13" t="s">
        <v>83</v>
      </c>
      <c r="AY145" s="235" t="s">
        <v>126</v>
      </c>
    </row>
    <row r="146" s="2" customFormat="1" ht="37.8" customHeight="1">
      <c r="A146" s="36"/>
      <c r="B146" s="37"/>
      <c r="C146" s="194" t="s">
        <v>232</v>
      </c>
      <c r="D146" s="194" t="s">
        <v>127</v>
      </c>
      <c r="E146" s="195" t="s">
        <v>269</v>
      </c>
      <c r="F146" s="196" t="s">
        <v>270</v>
      </c>
      <c r="G146" s="197" t="s">
        <v>266</v>
      </c>
      <c r="H146" s="198">
        <v>1058</v>
      </c>
      <c r="I146" s="199"/>
      <c r="J146" s="200">
        <f>ROUND(I146*H146,2)</f>
        <v>0</v>
      </c>
      <c r="K146" s="196" t="s">
        <v>131</v>
      </c>
      <c r="L146" s="42"/>
      <c r="M146" s="201" t="s">
        <v>19</v>
      </c>
      <c r="N146" s="202" t="s">
        <v>46</v>
      </c>
      <c r="O146" s="82"/>
      <c r="P146" s="203">
        <f>O146*H146</f>
        <v>0</v>
      </c>
      <c r="Q146" s="203">
        <v>3.0000000000000001E-05</v>
      </c>
      <c r="R146" s="203">
        <f>Q146*H146</f>
        <v>0.031739999999999997</v>
      </c>
      <c r="S146" s="203">
        <v>0</v>
      </c>
      <c r="T146" s="204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5" t="s">
        <v>145</v>
      </c>
      <c r="AT146" s="205" t="s">
        <v>127</v>
      </c>
      <c r="AU146" s="205" t="s">
        <v>85</v>
      </c>
      <c r="AY146" s="15" t="s">
        <v>126</v>
      </c>
      <c r="BE146" s="206">
        <f>IF(N146="základní",J146,0)</f>
        <v>0</v>
      </c>
      <c r="BF146" s="206">
        <f>IF(N146="snížená",J146,0)</f>
        <v>0</v>
      </c>
      <c r="BG146" s="206">
        <f>IF(N146="zákl. přenesená",J146,0)</f>
        <v>0</v>
      </c>
      <c r="BH146" s="206">
        <f>IF(N146="sníž. přenesená",J146,0)</f>
        <v>0</v>
      </c>
      <c r="BI146" s="206">
        <f>IF(N146="nulová",J146,0)</f>
        <v>0</v>
      </c>
      <c r="BJ146" s="15" t="s">
        <v>83</v>
      </c>
      <c r="BK146" s="206">
        <f>ROUND(I146*H146,2)</f>
        <v>0</v>
      </c>
      <c r="BL146" s="15" t="s">
        <v>145</v>
      </c>
      <c r="BM146" s="205" t="s">
        <v>271</v>
      </c>
    </row>
    <row r="147" s="2" customFormat="1">
      <c r="A147" s="36"/>
      <c r="B147" s="37"/>
      <c r="C147" s="38"/>
      <c r="D147" s="207" t="s">
        <v>134</v>
      </c>
      <c r="E147" s="38"/>
      <c r="F147" s="208" t="s">
        <v>272</v>
      </c>
      <c r="G147" s="38"/>
      <c r="H147" s="38"/>
      <c r="I147" s="209"/>
      <c r="J147" s="38"/>
      <c r="K147" s="38"/>
      <c r="L147" s="42"/>
      <c r="M147" s="210"/>
      <c r="N147" s="211"/>
      <c r="O147" s="82"/>
      <c r="P147" s="82"/>
      <c r="Q147" s="82"/>
      <c r="R147" s="82"/>
      <c r="S147" s="82"/>
      <c r="T147" s="83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134</v>
      </c>
      <c r="AU147" s="15" t="s">
        <v>85</v>
      </c>
    </row>
    <row r="148" s="13" customFormat="1">
      <c r="A148" s="13"/>
      <c r="B148" s="224"/>
      <c r="C148" s="225"/>
      <c r="D148" s="226" t="s">
        <v>182</v>
      </c>
      <c r="E148" s="227" t="s">
        <v>19</v>
      </c>
      <c r="F148" s="228" t="s">
        <v>273</v>
      </c>
      <c r="G148" s="225"/>
      <c r="H148" s="229">
        <v>1058</v>
      </c>
      <c r="I148" s="230"/>
      <c r="J148" s="225"/>
      <c r="K148" s="225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182</v>
      </c>
      <c r="AU148" s="235" t="s">
        <v>85</v>
      </c>
      <c r="AV148" s="13" t="s">
        <v>85</v>
      </c>
      <c r="AW148" s="13" t="s">
        <v>35</v>
      </c>
      <c r="AX148" s="13" t="s">
        <v>83</v>
      </c>
      <c r="AY148" s="235" t="s">
        <v>126</v>
      </c>
    </row>
    <row r="149" s="11" customFormat="1" ht="22.8" customHeight="1">
      <c r="A149" s="11"/>
      <c r="B149" s="180"/>
      <c r="C149" s="181"/>
      <c r="D149" s="182" t="s">
        <v>74</v>
      </c>
      <c r="E149" s="222" t="s">
        <v>274</v>
      </c>
      <c r="F149" s="222" t="s">
        <v>275</v>
      </c>
      <c r="G149" s="181"/>
      <c r="H149" s="181"/>
      <c r="I149" s="184"/>
      <c r="J149" s="223">
        <f>BK149</f>
        <v>0</v>
      </c>
      <c r="K149" s="181"/>
      <c r="L149" s="186"/>
      <c r="M149" s="187"/>
      <c r="N149" s="188"/>
      <c r="O149" s="188"/>
      <c r="P149" s="189">
        <f>SUM(P150:P156)</f>
        <v>0</v>
      </c>
      <c r="Q149" s="188"/>
      <c r="R149" s="189">
        <f>SUM(R150:R156)</f>
        <v>1068.8969999999999</v>
      </c>
      <c r="S149" s="188"/>
      <c r="T149" s="190">
        <f>SUM(T150:T156)</f>
        <v>0</v>
      </c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R149" s="191" t="s">
        <v>83</v>
      </c>
      <c r="AT149" s="192" t="s">
        <v>74</v>
      </c>
      <c r="AU149" s="192" t="s">
        <v>83</v>
      </c>
      <c r="AY149" s="191" t="s">
        <v>126</v>
      </c>
      <c r="BK149" s="193">
        <f>SUM(BK150:BK156)</f>
        <v>0</v>
      </c>
    </row>
    <row r="150" s="2" customFormat="1" ht="55.5" customHeight="1">
      <c r="A150" s="36"/>
      <c r="B150" s="37"/>
      <c r="C150" s="194" t="s">
        <v>276</v>
      </c>
      <c r="D150" s="194" t="s">
        <v>127</v>
      </c>
      <c r="E150" s="195" t="s">
        <v>277</v>
      </c>
      <c r="F150" s="196" t="s">
        <v>278</v>
      </c>
      <c r="G150" s="197" t="s">
        <v>266</v>
      </c>
      <c r="H150" s="198">
        <v>2645</v>
      </c>
      <c r="I150" s="199"/>
      <c r="J150" s="200">
        <f>ROUND(I150*H150,2)</f>
        <v>0</v>
      </c>
      <c r="K150" s="196" t="s">
        <v>131</v>
      </c>
      <c r="L150" s="42"/>
      <c r="M150" s="201" t="s">
        <v>19</v>
      </c>
      <c r="N150" s="202" t="s">
        <v>46</v>
      </c>
      <c r="O150" s="82"/>
      <c r="P150" s="203">
        <f>O150*H150</f>
        <v>0</v>
      </c>
      <c r="Q150" s="203">
        <v>0</v>
      </c>
      <c r="R150" s="203">
        <f>Q150*H150</f>
        <v>0</v>
      </c>
      <c r="S150" s="203">
        <v>0</v>
      </c>
      <c r="T150" s="204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5" t="s">
        <v>145</v>
      </c>
      <c r="AT150" s="205" t="s">
        <v>127</v>
      </c>
      <c r="AU150" s="205" t="s">
        <v>85</v>
      </c>
      <c r="AY150" s="15" t="s">
        <v>126</v>
      </c>
      <c r="BE150" s="206">
        <f>IF(N150="základní",J150,0)</f>
        <v>0</v>
      </c>
      <c r="BF150" s="206">
        <f>IF(N150="snížená",J150,0)</f>
        <v>0</v>
      </c>
      <c r="BG150" s="206">
        <f>IF(N150="zákl. přenesená",J150,0)</f>
        <v>0</v>
      </c>
      <c r="BH150" s="206">
        <f>IF(N150="sníž. přenesená",J150,0)</f>
        <v>0</v>
      </c>
      <c r="BI150" s="206">
        <f>IF(N150="nulová",J150,0)</f>
        <v>0</v>
      </c>
      <c r="BJ150" s="15" t="s">
        <v>83</v>
      </c>
      <c r="BK150" s="206">
        <f>ROUND(I150*H150,2)</f>
        <v>0</v>
      </c>
      <c r="BL150" s="15" t="s">
        <v>145</v>
      </c>
      <c r="BM150" s="205" t="s">
        <v>279</v>
      </c>
    </row>
    <row r="151" s="2" customFormat="1">
      <c r="A151" s="36"/>
      <c r="B151" s="37"/>
      <c r="C151" s="38"/>
      <c r="D151" s="207" t="s">
        <v>134</v>
      </c>
      <c r="E151" s="38"/>
      <c r="F151" s="208" t="s">
        <v>280</v>
      </c>
      <c r="G151" s="38"/>
      <c r="H151" s="38"/>
      <c r="I151" s="209"/>
      <c r="J151" s="38"/>
      <c r="K151" s="38"/>
      <c r="L151" s="42"/>
      <c r="M151" s="210"/>
      <c r="N151" s="211"/>
      <c r="O151" s="82"/>
      <c r="P151" s="82"/>
      <c r="Q151" s="82"/>
      <c r="R151" s="82"/>
      <c r="S151" s="82"/>
      <c r="T151" s="83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134</v>
      </c>
      <c r="AU151" s="15" t="s">
        <v>85</v>
      </c>
    </row>
    <row r="152" s="2" customFormat="1">
      <c r="A152" s="36"/>
      <c r="B152" s="37"/>
      <c r="C152" s="38"/>
      <c r="D152" s="226" t="s">
        <v>281</v>
      </c>
      <c r="E152" s="38"/>
      <c r="F152" s="236" t="s">
        <v>282</v>
      </c>
      <c r="G152" s="38"/>
      <c r="H152" s="38"/>
      <c r="I152" s="209"/>
      <c r="J152" s="38"/>
      <c r="K152" s="38"/>
      <c r="L152" s="42"/>
      <c r="M152" s="210"/>
      <c r="N152" s="211"/>
      <c r="O152" s="82"/>
      <c r="P152" s="82"/>
      <c r="Q152" s="82"/>
      <c r="R152" s="82"/>
      <c r="S152" s="82"/>
      <c r="T152" s="83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281</v>
      </c>
      <c r="AU152" s="15" t="s">
        <v>85</v>
      </c>
    </row>
    <row r="153" s="13" customFormat="1">
      <c r="A153" s="13"/>
      <c r="B153" s="224"/>
      <c r="C153" s="225"/>
      <c r="D153" s="226" t="s">
        <v>182</v>
      </c>
      <c r="E153" s="227" t="s">
        <v>19</v>
      </c>
      <c r="F153" s="228" t="s">
        <v>283</v>
      </c>
      <c r="G153" s="225"/>
      <c r="H153" s="229">
        <v>2645</v>
      </c>
      <c r="I153" s="230"/>
      <c r="J153" s="225"/>
      <c r="K153" s="225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182</v>
      </c>
      <c r="AU153" s="235" t="s">
        <v>85</v>
      </c>
      <c r="AV153" s="13" t="s">
        <v>85</v>
      </c>
      <c r="AW153" s="13" t="s">
        <v>35</v>
      </c>
      <c r="AX153" s="13" t="s">
        <v>83</v>
      </c>
      <c r="AY153" s="235" t="s">
        <v>126</v>
      </c>
    </row>
    <row r="154" s="2" customFormat="1" ht="16.5" customHeight="1">
      <c r="A154" s="36"/>
      <c r="B154" s="37"/>
      <c r="C154" s="237" t="s">
        <v>254</v>
      </c>
      <c r="D154" s="237" t="s">
        <v>284</v>
      </c>
      <c r="E154" s="238" t="s">
        <v>285</v>
      </c>
      <c r="F154" s="239" t="s">
        <v>286</v>
      </c>
      <c r="G154" s="240" t="s">
        <v>250</v>
      </c>
      <c r="H154" s="241">
        <v>1068.8969999999999</v>
      </c>
      <c r="I154" s="242"/>
      <c r="J154" s="243">
        <f>ROUND(I154*H154,2)</f>
        <v>0</v>
      </c>
      <c r="K154" s="239" t="s">
        <v>241</v>
      </c>
      <c r="L154" s="244"/>
      <c r="M154" s="245" t="s">
        <v>19</v>
      </c>
      <c r="N154" s="246" t="s">
        <v>46</v>
      </c>
      <c r="O154" s="82"/>
      <c r="P154" s="203">
        <f>O154*H154</f>
        <v>0</v>
      </c>
      <c r="Q154" s="203">
        <v>1</v>
      </c>
      <c r="R154" s="203">
        <f>Q154*H154</f>
        <v>1068.8969999999999</v>
      </c>
      <c r="S154" s="203">
        <v>0</v>
      </c>
      <c r="T154" s="204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5" t="s">
        <v>221</v>
      </c>
      <c r="AT154" s="205" t="s">
        <v>284</v>
      </c>
      <c r="AU154" s="205" t="s">
        <v>85</v>
      </c>
      <c r="AY154" s="15" t="s">
        <v>126</v>
      </c>
      <c r="BE154" s="206">
        <f>IF(N154="základní",J154,0)</f>
        <v>0</v>
      </c>
      <c r="BF154" s="206">
        <f>IF(N154="snížená",J154,0)</f>
        <v>0</v>
      </c>
      <c r="BG154" s="206">
        <f>IF(N154="zákl. přenesená",J154,0)</f>
        <v>0</v>
      </c>
      <c r="BH154" s="206">
        <f>IF(N154="sníž. přenesená",J154,0)</f>
        <v>0</v>
      </c>
      <c r="BI154" s="206">
        <f>IF(N154="nulová",J154,0)</f>
        <v>0</v>
      </c>
      <c r="BJ154" s="15" t="s">
        <v>83</v>
      </c>
      <c r="BK154" s="206">
        <f>ROUND(I154*H154,2)</f>
        <v>0</v>
      </c>
      <c r="BL154" s="15" t="s">
        <v>145</v>
      </c>
      <c r="BM154" s="205" t="s">
        <v>287</v>
      </c>
    </row>
    <row r="155" s="2" customFormat="1">
      <c r="A155" s="36"/>
      <c r="B155" s="37"/>
      <c r="C155" s="38"/>
      <c r="D155" s="226" t="s">
        <v>281</v>
      </c>
      <c r="E155" s="38"/>
      <c r="F155" s="236" t="s">
        <v>288</v>
      </c>
      <c r="G155" s="38"/>
      <c r="H155" s="38"/>
      <c r="I155" s="209"/>
      <c r="J155" s="38"/>
      <c r="K155" s="38"/>
      <c r="L155" s="42"/>
      <c r="M155" s="210"/>
      <c r="N155" s="211"/>
      <c r="O155" s="82"/>
      <c r="P155" s="82"/>
      <c r="Q155" s="82"/>
      <c r="R155" s="82"/>
      <c r="S155" s="82"/>
      <c r="T155" s="83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281</v>
      </c>
      <c r="AU155" s="15" t="s">
        <v>85</v>
      </c>
    </row>
    <row r="156" s="13" customFormat="1">
      <c r="A156" s="13"/>
      <c r="B156" s="224"/>
      <c r="C156" s="225"/>
      <c r="D156" s="226" t="s">
        <v>182</v>
      </c>
      <c r="E156" s="225"/>
      <c r="F156" s="228" t="s">
        <v>289</v>
      </c>
      <c r="G156" s="225"/>
      <c r="H156" s="229">
        <v>1068.8969999999999</v>
      </c>
      <c r="I156" s="230"/>
      <c r="J156" s="225"/>
      <c r="K156" s="225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182</v>
      </c>
      <c r="AU156" s="235" t="s">
        <v>85</v>
      </c>
      <c r="AV156" s="13" t="s">
        <v>85</v>
      </c>
      <c r="AW156" s="13" t="s">
        <v>4</v>
      </c>
      <c r="AX156" s="13" t="s">
        <v>83</v>
      </c>
      <c r="AY156" s="235" t="s">
        <v>126</v>
      </c>
    </row>
    <row r="157" s="11" customFormat="1" ht="22.8" customHeight="1">
      <c r="A157" s="11"/>
      <c r="B157" s="180"/>
      <c r="C157" s="181"/>
      <c r="D157" s="182" t="s">
        <v>74</v>
      </c>
      <c r="E157" s="222" t="s">
        <v>290</v>
      </c>
      <c r="F157" s="222" t="s">
        <v>291</v>
      </c>
      <c r="G157" s="181"/>
      <c r="H157" s="181"/>
      <c r="I157" s="184"/>
      <c r="J157" s="223">
        <f>BK157</f>
        <v>0</v>
      </c>
      <c r="K157" s="181"/>
      <c r="L157" s="186"/>
      <c r="M157" s="187"/>
      <c r="N157" s="188"/>
      <c r="O157" s="188"/>
      <c r="P157" s="189">
        <f>SUM(P158:P177)</f>
        <v>0</v>
      </c>
      <c r="Q157" s="188"/>
      <c r="R157" s="189">
        <f>SUM(R158:R177)</f>
        <v>0</v>
      </c>
      <c r="S157" s="188"/>
      <c r="T157" s="190">
        <f>SUM(T158:T177)</f>
        <v>449.27357999999998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R157" s="191" t="s">
        <v>83</v>
      </c>
      <c r="AT157" s="192" t="s">
        <v>74</v>
      </c>
      <c r="AU157" s="192" t="s">
        <v>83</v>
      </c>
      <c r="AY157" s="191" t="s">
        <v>126</v>
      </c>
      <c r="BK157" s="193">
        <f>SUM(BK158:BK177)</f>
        <v>0</v>
      </c>
    </row>
    <row r="158" s="2" customFormat="1" ht="16.5" customHeight="1">
      <c r="A158" s="36"/>
      <c r="B158" s="37"/>
      <c r="C158" s="194" t="s">
        <v>292</v>
      </c>
      <c r="D158" s="194" t="s">
        <v>127</v>
      </c>
      <c r="E158" s="195" t="s">
        <v>293</v>
      </c>
      <c r="F158" s="196" t="s">
        <v>294</v>
      </c>
      <c r="G158" s="197" t="s">
        <v>204</v>
      </c>
      <c r="H158" s="198">
        <v>167</v>
      </c>
      <c r="I158" s="199"/>
      <c r="J158" s="200">
        <f>ROUND(I158*H158,2)</f>
        <v>0</v>
      </c>
      <c r="K158" s="196" t="s">
        <v>131</v>
      </c>
      <c r="L158" s="42"/>
      <c r="M158" s="201" t="s">
        <v>19</v>
      </c>
      <c r="N158" s="202" t="s">
        <v>46</v>
      </c>
      <c r="O158" s="82"/>
      <c r="P158" s="203">
        <f>O158*H158</f>
        <v>0</v>
      </c>
      <c r="Q158" s="203">
        <v>0</v>
      </c>
      <c r="R158" s="203">
        <f>Q158*H158</f>
        <v>0</v>
      </c>
      <c r="S158" s="203">
        <v>2</v>
      </c>
      <c r="T158" s="204">
        <f>S158*H158</f>
        <v>334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05" t="s">
        <v>145</v>
      </c>
      <c r="AT158" s="205" t="s">
        <v>127</v>
      </c>
      <c r="AU158" s="205" t="s">
        <v>85</v>
      </c>
      <c r="AY158" s="15" t="s">
        <v>126</v>
      </c>
      <c r="BE158" s="206">
        <f>IF(N158="základní",J158,0)</f>
        <v>0</v>
      </c>
      <c r="BF158" s="206">
        <f>IF(N158="snížená",J158,0)</f>
        <v>0</v>
      </c>
      <c r="BG158" s="206">
        <f>IF(N158="zákl. přenesená",J158,0)</f>
        <v>0</v>
      </c>
      <c r="BH158" s="206">
        <f>IF(N158="sníž. přenesená",J158,0)</f>
        <v>0</v>
      </c>
      <c r="BI158" s="206">
        <f>IF(N158="nulová",J158,0)</f>
        <v>0</v>
      </c>
      <c r="BJ158" s="15" t="s">
        <v>83</v>
      </c>
      <c r="BK158" s="206">
        <f>ROUND(I158*H158,2)</f>
        <v>0</v>
      </c>
      <c r="BL158" s="15" t="s">
        <v>145</v>
      </c>
      <c r="BM158" s="205" t="s">
        <v>295</v>
      </c>
    </row>
    <row r="159" s="2" customFormat="1">
      <c r="A159" s="36"/>
      <c r="B159" s="37"/>
      <c r="C159" s="38"/>
      <c r="D159" s="207" t="s">
        <v>134</v>
      </c>
      <c r="E159" s="38"/>
      <c r="F159" s="208" t="s">
        <v>296</v>
      </c>
      <c r="G159" s="38"/>
      <c r="H159" s="38"/>
      <c r="I159" s="209"/>
      <c r="J159" s="38"/>
      <c r="K159" s="38"/>
      <c r="L159" s="42"/>
      <c r="M159" s="210"/>
      <c r="N159" s="211"/>
      <c r="O159" s="82"/>
      <c r="P159" s="82"/>
      <c r="Q159" s="82"/>
      <c r="R159" s="82"/>
      <c r="S159" s="82"/>
      <c r="T159" s="83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134</v>
      </c>
      <c r="AU159" s="15" t="s">
        <v>85</v>
      </c>
    </row>
    <row r="160" s="13" customFormat="1">
      <c r="A160" s="13"/>
      <c r="B160" s="224"/>
      <c r="C160" s="225"/>
      <c r="D160" s="226" t="s">
        <v>182</v>
      </c>
      <c r="E160" s="227" t="s">
        <v>19</v>
      </c>
      <c r="F160" s="228" t="s">
        <v>297</v>
      </c>
      <c r="G160" s="225"/>
      <c r="H160" s="229">
        <v>167</v>
      </c>
      <c r="I160" s="230"/>
      <c r="J160" s="225"/>
      <c r="K160" s="225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182</v>
      </c>
      <c r="AU160" s="235" t="s">
        <v>85</v>
      </c>
      <c r="AV160" s="13" t="s">
        <v>85</v>
      </c>
      <c r="AW160" s="13" t="s">
        <v>35</v>
      </c>
      <c r="AX160" s="13" t="s">
        <v>83</v>
      </c>
      <c r="AY160" s="235" t="s">
        <v>126</v>
      </c>
    </row>
    <row r="161" s="2" customFormat="1" ht="16.5" customHeight="1">
      <c r="A161" s="36"/>
      <c r="B161" s="37"/>
      <c r="C161" s="194" t="s">
        <v>298</v>
      </c>
      <c r="D161" s="194" t="s">
        <v>127</v>
      </c>
      <c r="E161" s="195" t="s">
        <v>299</v>
      </c>
      <c r="F161" s="196" t="s">
        <v>300</v>
      </c>
      <c r="G161" s="197" t="s">
        <v>204</v>
      </c>
      <c r="H161" s="198">
        <v>22.527999999999999</v>
      </c>
      <c r="I161" s="199"/>
      <c r="J161" s="200">
        <f>ROUND(I161*H161,2)</f>
        <v>0</v>
      </c>
      <c r="K161" s="196" t="s">
        <v>131</v>
      </c>
      <c r="L161" s="42"/>
      <c r="M161" s="201" t="s">
        <v>19</v>
      </c>
      <c r="N161" s="202" t="s">
        <v>46</v>
      </c>
      <c r="O161" s="82"/>
      <c r="P161" s="203">
        <f>O161*H161</f>
        <v>0</v>
      </c>
      <c r="Q161" s="203">
        <v>0</v>
      </c>
      <c r="R161" s="203">
        <f>Q161*H161</f>
        <v>0</v>
      </c>
      <c r="S161" s="203">
        <v>2.3999999999999999</v>
      </c>
      <c r="T161" s="204">
        <f>S161*H161</f>
        <v>54.067199999999993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5" t="s">
        <v>145</v>
      </c>
      <c r="AT161" s="205" t="s">
        <v>127</v>
      </c>
      <c r="AU161" s="205" t="s">
        <v>85</v>
      </c>
      <c r="AY161" s="15" t="s">
        <v>126</v>
      </c>
      <c r="BE161" s="206">
        <f>IF(N161="základní",J161,0)</f>
        <v>0</v>
      </c>
      <c r="BF161" s="206">
        <f>IF(N161="snížená",J161,0)</f>
        <v>0</v>
      </c>
      <c r="BG161" s="206">
        <f>IF(N161="zákl. přenesená",J161,0)</f>
        <v>0</v>
      </c>
      <c r="BH161" s="206">
        <f>IF(N161="sníž. přenesená",J161,0)</f>
        <v>0</v>
      </c>
      <c r="BI161" s="206">
        <f>IF(N161="nulová",J161,0)</f>
        <v>0</v>
      </c>
      <c r="BJ161" s="15" t="s">
        <v>83</v>
      </c>
      <c r="BK161" s="206">
        <f>ROUND(I161*H161,2)</f>
        <v>0</v>
      </c>
      <c r="BL161" s="15" t="s">
        <v>145</v>
      </c>
      <c r="BM161" s="205" t="s">
        <v>301</v>
      </c>
    </row>
    <row r="162" s="2" customFormat="1">
      <c r="A162" s="36"/>
      <c r="B162" s="37"/>
      <c r="C162" s="38"/>
      <c r="D162" s="207" t="s">
        <v>134</v>
      </c>
      <c r="E162" s="38"/>
      <c r="F162" s="208" t="s">
        <v>302</v>
      </c>
      <c r="G162" s="38"/>
      <c r="H162" s="38"/>
      <c r="I162" s="209"/>
      <c r="J162" s="38"/>
      <c r="K162" s="38"/>
      <c r="L162" s="42"/>
      <c r="M162" s="210"/>
      <c r="N162" s="211"/>
      <c r="O162" s="82"/>
      <c r="P162" s="82"/>
      <c r="Q162" s="82"/>
      <c r="R162" s="82"/>
      <c r="S162" s="82"/>
      <c r="T162" s="83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134</v>
      </c>
      <c r="AU162" s="15" t="s">
        <v>85</v>
      </c>
    </row>
    <row r="163" s="13" customFormat="1">
      <c r="A163" s="13"/>
      <c r="B163" s="224"/>
      <c r="C163" s="225"/>
      <c r="D163" s="226" t="s">
        <v>182</v>
      </c>
      <c r="E163" s="227" t="s">
        <v>19</v>
      </c>
      <c r="F163" s="228" t="s">
        <v>303</v>
      </c>
      <c r="G163" s="225"/>
      <c r="H163" s="229">
        <v>2.9700000000000002</v>
      </c>
      <c r="I163" s="230"/>
      <c r="J163" s="225"/>
      <c r="K163" s="225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182</v>
      </c>
      <c r="AU163" s="235" t="s">
        <v>85</v>
      </c>
      <c r="AV163" s="13" t="s">
        <v>85</v>
      </c>
      <c r="AW163" s="13" t="s">
        <v>35</v>
      </c>
      <c r="AX163" s="13" t="s">
        <v>75</v>
      </c>
      <c r="AY163" s="235" t="s">
        <v>126</v>
      </c>
    </row>
    <row r="164" s="13" customFormat="1">
      <c r="A164" s="13"/>
      <c r="B164" s="224"/>
      <c r="C164" s="225"/>
      <c r="D164" s="226" t="s">
        <v>182</v>
      </c>
      <c r="E164" s="227" t="s">
        <v>19</v>
      </c>
      <c r="F164" s="228" t="s">
        <v>304</v>
      </c>
      <c r="G164" s="225"/>
      <c r="H164" s="229">
        <v>4.4630000000000001</v>
      </c>
      <c r="I164" s="230"/>
      <c r="J164" s="225"/>
      <c r="K164" s="225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182</v>
      </c>
      <c r="AU164" s="235" t="s">
        <v>85</v>
      </c>
      <c r="AV164" s="13" t="s">
        <v>85</v>
      </c>
      <c r="AW164" s="13" t="s">
        <v>35</v>
      </c>
      <c r="AX164" s="13" t="s">
        <v>75</v>
      </c>
      <c r="AY164" s="235" t="s">
        <v>126</v>
      </c>
    </row>
    <row r="165" s="13" customFormat="1">
      <c r="A165" s="13"/>
      <c r="B165" s="224"/>
      <c r="C165" s="225"/>
      <c r="D165" s="226" t="s">
        <v>182</v>
      </c>
      <c r="E165" s="227" t="s">
        <v>19</v>
      </c>
      <c r="F165" s="228" t="s">
        <v>305</v>
      </c>
      <c r="G165" s="225"/>
      <c r="H165" s="229">
        <v>15.095000000000001</v>
      </c>
      <c r="I165" s="230"/>
      <c r="J165" s="225"/>
      <c r="K165" s="225"/>
      <c r="L165" s="231"/>
      <c r="M165" s="232"/>
      <c r="N165" s="233"/>
      <c r="O165" s="233"/>
      <c r="P165" s="233"/>
      <c r="Q165" s="233"/>
      <c r="R165" s="233"/>
      <c r="S165" s="233"/>
      <c r="T165" s="23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5" t="s">
        <v>182</v>
      </c>
      <c r="AU165" s="235" t="s">
        <v>85</v>
      </c>
      <c r="AV165" s="13" t="s">
        <v>85</v>
      </c>
      <c r="AW165" s="13" t="s">
        <v>35</v>
      </c>
      <c r="AX165" s="13" t="s">
        <v>75</v>
      </c>
      <c r="AY165" s="235" t="s">
        <v>126</v>
      </c>
    </row>
    <row r="166" s="2" customFormat="1" ht="24.15" customHeight="1">
      <c r="A166" s="36"/>
      <c r="B166" s="37"/>
      <c r="C166" s="194" t="s">
        <v>7</v>
      </c>
      <c r="D166" s="194" t="s">
        <v>127</v>
      </c>
      <c r="E166" s="195" t="s">
        <v>306</v>
      </c>
      <c r="F166" s="196" t="s">
        <v>307</v>
      </c>
      <c r="G166" s="197" t="s">
        <v>179</v>
      </c>
      <c r="H166" s="198">
        <v>32.704999999999998</v>
      </c>
      <c r="I166" s="199"/>
      <c r="J166" s="200">
        <f>ROUND(I166*H166,2)</f>
        <v>0</v>
      </c>
      <c r="K166" s="196" t="s">
        <v>131</v>
      </c>
      <c r="L166" s="42"/>
      <c r="M166" s="201" t="s">
        <v>19</v>
      </c>
      <c r="N166" s="202" t="s">
        <v>46</v>
      </c>
      <c r="O166" s="82"/>
      <c r="P166" s="203">
        <f>O166*H166</f>
        <v>0</v>
      </c>
      <c r="Q166" s="203">
        <v>0</v>
      </c>
      <c r="R166" s="203">
        <f>Q166*H166</f>
        <v>0</v>
      </c>
      <c r="S166" s="203">
        <v>0.308</v>
      </c>
      <c r="T166" s="204">
        <f>S166*H166</f>
        <v>10.073139999999999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5" t="s">
        <v>145</v>
      </c>
      <c r="AT166" s="205" t="s">
        <v>127</v>
      </c>
      <c r="AU166" s="205" t="s">
        <v>85</v>
      </c>
      <c r="AY166" s="15" t="s">
        <v>126</v>
      </c>
      <c r="BE166" s="206">
        <f>IF(N166="základní",J166,0)</f>
        <v>0</v>
      </c>
      <c r="BF166" s="206">
        <f>IF(N166="snížená",J166,0)</f>
        <v>0</v>
      </c>
      <c r="BG166" s="206">
        <f>IF(N166="zákl. přenesená",J166,0)</f>
        <v>0</v>
      </c>
      <c r="BH166" s="206">
        <f>IF(N166="sníž. přenesená",J166,0)</f>
        <v>0</v>
      </c>
      <c r="BI166" s="206">
        <f>IF(N166="nulová",J166,0)</f>
        <v>0</v>
      </c>
      <c r="BJ166" s="15" t="s">
        <v>83</v>
      </c>
      <c r="BK166" s="206">
        <f>ROUND(I166*H166,2)</f>
        <v>0</v>
      </c>
      <c r="BL166" s="15" t="s">
        <v>145</v>
      </c>
      <c r="BM166" s="205" t="s">
        <v>308</v>
      </c>
    </row>
    <row r="167" s="2" customFormat="1">
      <c r="A167" s="36"/>
      <c r="B167" s="37"/>
      <c r="C167" s="38"/>
      <c r="D167" s="207" t="s">
        <v>134</v>
      </c>
      <c r="E167" s="38"/>
      <c r="F167" s="208" t="s">
        <v>309</v>
      </c>
      <c r="G167" s="38"/>
      <c r="H167" s="38"/>
      <c r="I167" s="209"/>
      <c r="J167" s="38"/>
      <c r="K167" s="38"/>
      <c r="L167" s="42"/>
      <c r="M167" s="210"/>
      <c r="N167" s="211"/>
      <c r="O167" s="82"/>
      <c r="P167" s="82"/>
      <c r="Q167" s="82"/>
      <c r="R167" s="82"/>
      <c r="S167" s="82"/>
      <c r="T167" s="83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134</v>
      </c>
      <c r="AU167" s="15" t="s">
        <v>85</v>
      </c>
    </row>
    <row r="168" s="13" customFormat="1">
      <c r="A168" s="13"/>
      <c r="B168" s="224"/>
      <c r="C168" s="225"/>
      <c r="D168" s="226" t="s">
        <v>182</v>
      </c>
      <c r="E168" s="227" t="s">
        <v>19</v>
      </c>
      <c r="F168" s="228" t="s">
        <v>310</v>
      </c>
      <c r="G168" s="225"/>
      <c r="H168" s="229">
        <v>32.704999999999998</v>
      </c>
      <c r="I168" s="230"/>
      <c r="J168" s="225"/>
      <c r="K168" s="225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182</v>
      </c>
      <c r="AU168" s="235" t="s">
        <v>85</v>
      </c>
      <c r="AV168" s="13" t="s">
        <v>85</v>
      </c>
      <c r="AW168" s="13" t="s">
        <v>35</v>
      </c>
      <c r="AX168" s="13" t="s">
        <v>83</v>
      </c>
      <c r="AY168" s="235" t="s">
        <v>126</v>
      </c>
    </row>
    <row r="169" s="2" customFormat="1" ht="49.05" customHeight="1">
      <c r="A169" s="36"/>
      <c r="B169" s="37"/>
      <c r="C169" s="194" t="s">
        <v>262</v>
      </c>
      <c r="D169" s="194" t="s">
        <v>127</v>
      </c>
      <c r="E169" s="195" t="s">
        <v>311</v>
      </c>
      <c r="F169" s="196" t="s">
        <v>312</v>
      </c>
      <c r="G169" s="197" t="s">
        <v>204</v>
      </c>
      <c r="H169" s="198">
        <v>5.343</v>
      </c>
      <c r="I169" s="199"/>
      <c r="J169" s="200">
        <f>ROUND(I169*H169,2)</f>
        <v>0</v>
      </c>
      <c r="K169" s="196" t="s">
        <v>131</v>
      </c>
      <c r="L169" s="42"/>
      <c r="M169" s="201" t="s">
        <v>19</v>
      </c>
      <c r="N169" s="202" t="s">
        <v>46</v>
      </c>
      <c r="O169" s="82"/>
      <c r="P169" s="203">
        <f>O169*H169</f>
        <v>0</v>
      </c>
      <c r="Q169" s="203">
        <v>0</v>
      </c>
      <c r="R169" s="203">
        <f>Q169*H169</f>
        <v>0</v>
      </c>
      <c r="S169" s="203">
        <v>1.8</v>
      </c>
      <c r="T169" s="204">
        <f>S169*H169</f>
        <v>9.6173999999999999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5" t="s">
        <v>145</v>
      </c>
      <c r="AT169" s="205" t="s">
        <v>127</v>
      </c>
      <c r="AU169" s="205" t="s">
        <v>85</v>
      </c>
      <c r="AY169" s="15" t="s">
        <v>126</v>
      </c>
      <c r="BE169" s="206">
        <f>IF(N169="základní",J169,0)</f>
        <v>0</v>
      </c>
      <c r="BF169" s="206">
        <f>IF(N169="snížená",J169,0)</f>
        <v>0</v>
      </c>
      <c r="BG169" s="206">
        <f>IF(N169="zákl. přenesená",J169,0)</f>
        <v>0</v>
      </c>
      <c r="BH169" s="206">
        <f>IF(N169="sníž. přenesená",J169,0)</f>
        <v>0</v>
      </c>
      <c r="BI169" s="206">
        <f>IF(N169="nulová",J169,0)</f>
        <v>0</v>
      </c>
      <c r="BJ169" s="15" t="s">
        <v>83</v>
      </c>
      <c r="BK169" s="206">
        <f>ROUND(I169*H169,2)</f>
        <v>0</v>
      </c>
      <c r="BL169" s="15" t="s">
        <v>145</v>
      </c>
      <c r="BM169" s="205" t="s">
        <v>313</v>
      </c>
    </row>
    <row r="170" s="2" customFormat="1">
      <c r="A170" s="36"/>
      <c r="B170" s="37"/>
      <c r="C170" s="38"/>
      <c r="D170" s="207" t="s">
        <v>134</v>
      </c>
      <c r="E170" s="38"/>
      <c r="F170" s="208" t="s">
        <v>314</v>
      </c>
      <c r="G170" s="38"/>
      <c r="H170" s="38"/>
      <c r="I170" s="209"/>
      <c r="J170" s="38"/>
      <c r="K170" s="38"/>
      <c r="L170" s="42"/>
      <c r="M170" s="210"/>
      <c r="N170" s="211"/>
      <c r="O170" s="82"/>
      <c r="P170" s="82"/>
      <c r="Q170" s="82"/>
      <c r="R170" s="82"/>
      <c r="S170" s="82"/>
      <c r="T170" s="83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134</v>
      </c>
      <c r="AU170" s="15" t="s">
        <v>85</v>
      </c>
    </row>
    <row r="171" s="13" customFormat="1">
      <c r="A171" s="13"/>
      <c r="B171" s="224"/>
      <c r="C171" s="225"/>
      <c r="D171" s="226" t="s">
        <v>182</v>
      </c>
      <c r="E171" s="227" t="s">
        <v>19</v>
      </c>
      <c r="F171" s="228" t="s">
        <v>315</v>
      </c>
      <c r="G171" s="225"/>
      <c r="H171" s="229">
        <v>5.343</v>
      </c>
      <c r="I171" s="230"/>
      <c r="J171" s="225"/>
      <c r="K171" s="225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182</v>
      </c>
      <c r="AU171" s="235" t="s">
        <v>85</v>
      </c>
      <c r="AV171" s="13" t="s">
        <v>85</v>
      </c>
      <c r="AW171" s="13" t="s">
        <v>35</v>
      </c>
      <c r="AX171" s="13" t="s">
        <v>83</v>
      </c>
      <c r="AY171" s="235" t="s">
        <v>126</v>
      </c>
    </row>
    <row r="172" s="2" customFormat="1" ht="24.15" customHeight="1">
      <c r="A172" s="36"/>
      <c r="B172" s="37"/>
      <c r="C172" s="194" t="s">
        <v>274</v>
      </c>
      <c r="D172" s="194" t="s">
        <v>127</v>
      </c>
      <c r="E172" s="195" t="s">
        <v>316</v>
      </c>
      <c r="F172" s="196" t="s">
        <v>317</v>
      </c>
      <c r="G172" s="197" t="s">
        <v>318</v>
      </c>
      <c r="H172" s="198">
        <v>61.832999999999998</v>
      </c>
      <c r="I172" s="199"/>
      <c r="J172" s="200">
        <f>ROUND(I172*H172,2)</f>
        <v>0</v>
      </c>
      <c r="K172" s="196" t="s">
        <v>131</v>
      </c>
      <c r="L172" s="42"/>
      <c r="M172" s="201" t="s">
        <v>19</v>
      </c>
      <c r="N172" s="202" t="s">
        <v>46</v>
      </c>
      <c r="O172" s="82"/>
      <c r="P172" s="203">
        <f>O172*H172</f>
        <v>0</v>
      </c>
      <c r="Q172" s="203">
        <v>0</v>
      </c>
      <c r="R172" s="203">
        <f>Q172*H172</f>
        <v>0</v>
      </c>
      <c r="S172" s="203">
        <v>0.47999999999999998</v>
      </c>
      <c r="T172" s="204">
        <f>S172*H172</f>
        <v>29.679839999999999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5" t="s">
        <v>145</v>
      </c>
      <c r="AT172" s="205" t="s">
        <v>127</v>
      </c>
      <c r="AU172" s="205" t="s">
        <v>85</v>
      </c>
      <c r="AY172" s="15" t="s">
        <v>126</v>
      </c>
      <c r="BE172" s="206">
        <f>IF(N172="základní",J172,0)</f>
        <v>0</v>
      </c>
      <c r="BF172" s="206">
        <f>IF(N172="snížená",J172,0)</f>
        <v>0</v>
      </c>
      <c r="BG172" s="206">
        <f>IF(N172="zákl. přenesená",J172,0)</f>
        <v>0</v>
      </c>
      <c r="BH172" s="206">
        <f>IF(N172="sníž. přenesená",J172,0)</f>
        <v>0</v>
      </c>
      <c r="BI172" s="206">
        <f>IF(N172="nulová",J172,0)</f>
        <v>0</v>
      </c>
      <c r="BJ172" s="15" t="s">
        <v>83</v>
      </c>
      <c r="BK172" s="206">
        <f>ROUND(I172*H172,2)</f>
        <v>0</v>
      </c>
      <c r="BL172" s="15" t="s">
        <v>145</v>
      </c>
      <c r="BM172" s="205" t="s">
        <v>319</v>
      </c>
    </row>
    <row r="173" s="2" customFormat="1">
      <c r="A173" s="36"/>
      <c r="B173" s="37"/>
      <c r="C173" s="38"/>
      <c r="D173" s="207" t="s">
        <v>134</v>
      </c>
      <c r="E173" s="38"/>
      <c r="F173" s="208" t="s">
        <v>320</v>
      </c>
      <c r="G173" s="38"/>
      <c r="H173" s="38"/>
      <c r="I173" s="209"/>
      <c r="J173" s="38"/>
      <c r="K173" s="38"/>
      <c r="L173" s="42"/>
      <c r="M173" s="210"/>
      <c r="N173" s="211"/>
      <c r="O173" s="82"/>
      <c r="P173" s="82"/>
      <c r="Q173" s="82"/>
      <c r="R173" s="82"/>
      <c r="S173" s="82"/>
      <c r="T173" s="83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134</v>
      </c>
      <c r="AU173" s="15" t="s">
        <v>85</v>
      </c>
    </row>
    <row r="174" s="13" customFormat="1">
      <c r="A174" s="13"/>
      <c r="B174" s="224"/>
      <c r="C174" s="225"/>
      <c r="D174" s="226" t="s">
        <v>182</v>
      </c>
      <c r="E174" s="227" t="s">
        <v>19</v>
      </c>
      <c r="F174" s="228" t="s">
        <v>321</v>
      </c>
      <c r="G174" s="225"/>
      <c r="H174" s="229">
        <v>61.832999999999998</v>
      </c>
      <c r="I174" s="230"/>
      <c r="J174" s="225"/>
      <c r="K174" s="225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182</v>
      </c>
      <c r="AU174" s="235" t="s">
        <v>85</v>
      </c>
      <c r="AV174" s="13" t="s">
        <v>85</v>
      </c>
      <c r="AW174" s="13" t="s">
        <v>35</v>
      </c>
      <c r="AX174" s="13" t="s">
        <v>83</v>
      </c>
      <c r="AY174" s="235" t="s">
        <v>126</v>
      </c>
    </row>
    <row r="175" s="2" customFormat="1" ht="24.15" customHeight="1">
      <c r="A175" s="36"/>
      <c r="B175" s="37"/>
      <c r="C175" s="194" t="s">
        <v>322</v>
      </c>
      <c r="D175" s="194" t="s">
        <v>127</v>
      </c>
      <c r="E175" s="195" t="s">
        <v>323</v>
      </c>
      <c r="F175" s="196" t="s">
        <v>324</v>
      </c>
      <c r="G175" s="197" t="s">
        <v>204</v>
      </c>
      <c r="H175" s="198">
        <v>5.3799999999999999</v>
      </c>
      <c r="I175" s="199"/>
      <c r="J175" s="200">
        <f>ROUND(I175*H175,2)</f>
        <v>0</v>
      </c>
      <c r="K175" s="196" t="s">
        <v>131</v>
      </c>
      <c r="L175" s="42"/>
      <c r="M175" s="201" t="s">
        <v>19</v>
      </c>
      <c r="N175" s="202" t="s">
        <v>46</v>
      </c>
      <c r="O175" s="82"/>
      <c r="P175" s="203">
        <f>O175*H175</f>
        <v>0</v>
      </c>
      <c r="Q175" s="203">
        <v>0</v>
      </c>
      <c r="R175" s="203">
        <f>Q175*H175</f>
        <v>0</v>
      </c>
      <c r="S175" s="203">
        <v>2.2000000000000002</v>
      </c>
      <c r="T175" s="204">
        <f>S175*H175</f>
        <v>11.836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5" t="s">
        <v>145</v>
      </c>
      <c r="AT175" s="205" t="s">
        <v>127</v>
      </c>
      <c r="AU175" s="205" t="s">
        <v>85</v>
      </c>
      <c r="AY175" s="15" t="s">
        <v>126</v>
      </c>
      <c r="BE175" s="206">
        <f>IF(N175="základní",J175,0)</f>
        <v>0</v>
      </c>
      <c r="BF175" s="206">
        <f>IF(N175="snížená",J175,0)</f>
        <v>0</v>
      </c>
      <c r="BG175" s="206">
        <f>IF(N175="zákl. přenesená",J175,0)</f>
        <v>0</v>
      </c>
      <c r="BH175" s="206">
        <f>IF(N175="sníž. přenesená",J175,0)</f>
        <v>0</v>
      </c>
      <c r="BI175" s="206">
        <f>IF(N175="nulová",J175,0)</f>
        <v>0</v>
      </c>
      <c r="BJ175" s="15" t="s">
        <v>83</v>
      </c>
      <c r="BK175" s="206">
        <f>ROUND(I175*H175,2)</f>
        <v>0</v>
      </c>
      <c r="BL175" s="15" t="s">
        <v>145</v>
      </c>
      <c r="BM175" s="205" t="s">
        <v>325</v>
      </c>
    </row>
    <row r="176" s="2" customFormat="1">
      <c r="A176" s="36"/>
      <c r="B176" s="37"/>
      <c r="C176" s="38"/>
      <c r="D176" s="207" t="s">
        <v>134</v>
      </c>
      <c r="E176" s="38"/>
      <c r="F176" s="208" t="s">
        <v>326</v>
      </c>
      <c r="G176" s="38"/>
      <c r="H176" s="38"/>
      <c r="I176" s="209"/>
      <c r="J176" s="38"/>
      <c r="K176" s="38"/>
      <c r="L176" s="42"/>
      <c r="M176" s="210"/>
      <c r="N176" s="211"/>
      <c r="O176" s="82"/>
      <c r="P176" s="82"/>
      <c r="Q176" s="82"/>
      <c r="R176" s="82"/>
      <c r="S176" s="82"/>
      <c r="T176" s="83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134</v>
      </c>
      <c r="AU176" s="15" t="s">
        <v>85</v>
      </c>
    </row>
    <row r="177" s="13" customFormat="1">
      <c r="A177" s="13"/>
      <c r="B177" s="224"/>
      <c r="C177" s="225"/>
      <c r="D177" s="226" t="s">
        <v>182</v>
      </c>
      <c r="E177" s="227" t="s">
        <v>19</v>
      </c>
      <c r="F177" s="228" t="s">
        <v>327</v>
      </c>
      <c r="G177" s="225"/>
      <c r="H177" s="229">
        <v>5.3799999999999999</v>
      </c>
      <c r="I177" s="230"/>
      <c r="J177" s="225"/>
      <c r="K177" s="225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182</v>
      </c>
      <c r="AU177" s="235" t="s">
        <v>85</v>
      </c>
      <c r="AV177" s="13" t="s">
        <v>85</v>
      </c>
      <c r="AW177" s="13" t="s">
        <v>35</v>
      </c>
      <c r="AX177" s="13" t="s">
        <v>83</v>
      </c>
      <c r="AY177" s="235" t="s">
        <v>126</v>
      </c>
    </row>
    <row r="178" s="11" customFormat="1" ht="22.8" customHeight="1">
      <c r="A178" s="11"/>
      <c r="B178" s="180"/>
      <c r="C178" s="181"/>
      <c r="D178" s="182" t="s">
        <v>74</v>
      </c>
      <c r="E178" s="222" t="s">
        <v>328</v>
      </c>
      <c r="F178" s="222" t="s">
        <v>329</v>
      </c>
      <c r="G178" s="181"/>
      <c r="H178" s="181"/>
      <c r="I178" s="184"/>
      <c r="J178" s="223">
        <f>BK178</f>
        <v>0</v>
      </c>
      <c r="K178" s="181"/>
      <c r="L178" s="186"/>
      <c r="M178" s="187"/>
      <c r="N178" s="188"/>
      <c r="O178" s="188"/>
      <c r="P178" s="189">
        <f>SUM(P179:P181)</f>
        <v>0</v>
      </c>
      <c r="Q178" s="188"/>
      <c r="R178" s="189">
        <f>SUM(R179:R181)</f>
        <v>0.072267650000000003</v>
      </c>
      <c r="S178" s="188"/>
      <c r="T178" s="190">
        <f>SUM(T179:T181)</f>
        <v>0</v>
      </c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R178" s="191" t="s">
        <v>83</v>
      </c>
      <c r="AT178" s="192" t="s">
        <v>74</v>
      </c>
      <c r="AU178" s="192" t="s">
        <v>83</v>
      </c>
      <c r="AY178" s="191" t="s">
        <v>126</v>
      </c>
      <c r="BK178" s="193">
        <f>SUM(BK179:BK181)</f>
        <v>0</v>
      </c>
    </row>
    <row r="179" s="2" customFormat="1" ht="44.25" customHeight="1">
      <c r="A179" s="36"/>
      <c r="B179" s="37"/>
      <c r="C179" s="194" t="s">
        <v>330</v>
      </c>
      <c r="D179" s="194" t="s">
        <v>127</v>
      </c>
      <c r="E179" s="195" t="s">
        <v>331</v>
      </c>
      <c r="F179" s="196" t="s">
        <v>332</v>
      </c>
      <c r="G179" s="197" t="s">
        <v>179</v>
      </c>
      <c r="H179" s="198">
        <v>3.1850000000000001</v>
      </c>
      <c r="I179" s="199"/>
      <c r="J179" s="200">
        <f>ROUND(I179*H179,2)</f>
        <v>0</v>
      </c>
      <c r="K179" s="196" t="s">
        <v>131</v>
      </c>
      <c r="L179" s="42"/>
      <c r="M179" s="201" t="s">
        <v>19</v>
      </c>
      <c r="N179" s="202" t="s">
        <v>46</v>
      </c>
      <c r="O179" s="82"/>
      <c r="P179" s="203">
        <f>O179*H179</f>
        <v>0</v>
      </c>
      <c r="Q179" s="203">
        <v>0.022689999999999998</v>
      </c>
      <c r="R179" s="203">
        <f>Q179*H179</f>
        <v>0.072267650000000003</v>
      </c>
      <c r="S179" s="203">
        <v>0</v>
      </c>
      <c r="T179" s="204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05" t="s">
        <v>232</v>
      </c>
      <c r="AT179" s="205" t="s">
        <v>127</v>
      </c>
      <c r="AU179" s="205" t="s">
        <v>85</v>
      </c>
      <c r="AY179" s="15" t="s">
        <v>126</v>
      </c>
      <c r="BE179" s="206">
        <f>IF(N179="základní",J179,0)</f>
        <v>0</v>
      </c>
      <c r="BF179" s="206">
        <f>IF(N179="snížená",J179,0)</f>
        <v>0</v>
      </c>
      <c r="BG179" s="206">
        <f>IF(N179="zákl. přenesená",J179,0)</f>
        <v>0</v>
      </c>
      <c r="BH179" s="206">
        <f>IF(N179="sníž. přenesená",J179,0)</f>
        <v>0</v>
      </c>
      <c r="BI179" s="206">
        <f>IF(N179="nulová",J179,0)</f>
        <v>0</v>
      </c>
      <c r="BJ179" s="15" t="s">
        <v>83</v>
      </c>
      <c r="BK179" s="206">
        <f>ROUND(I179*H179,2)</f>
        <v>0</v>
      </c>
      <c r="BL179" s="15" t="s">
        <v>232</v>
      </c>
      <c r="BM179" s="205" t="s">
        <v>333</v>
      </c>
    </row>
    <row r="180" s="2" customFormat="1">
      <c r="A180" s="36"/>
      <c r="B180" s="37"/>
      <c r="C180" s="38"/>
      <c r="D180" s="207" t="s">
        <v>134</v>
      </c>
      <c r="E180" s="38"/>
      <c r="F180" s="208" t="s">
        <v>334</v>
      </c>
      <c r="G180" s="38"/>
      <c r="H180" s="38"/>
      <c r="I180" s="209"/>
      <c r="J180" s="38"/>
      <c r="K180" s="38"/>
      <c r="L180" s="42"/>
      <c r="M180" s="210"/>
      <c r="N180" s="211"/>
      <c r="O180" s="82"/>
      <c r="P180" s="82"/>
      <c r="Q180" s="82"/>
      <c r="R180" s="82"/>
      <c r="S180" s="82"/>
      <c r="T180" s="83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134</v>
      </c>
      <c r="AU180" s="15" t="s">
        <v>85</v>
      </c>
    </row>
    <row r="181" s="13" customFormat="1">
      <c r="A181" s="13"/>
      <c r="B181" s="224"/>
      <c r="C181" s="225"/>
      <c r="D181" s="226" t="s">
        <v>182</v>
      </c>
      <c r="E181" s="227" t="s">
        <v>19</v>
      </c>
      <c r="F181" s="228" t="s">
        <v>335</v>
      </c>
      <c r="G181" s="225"/>
      <c r="H181" s="229">
        <v>3.1850000000000001</v>
      </c>
      <c r="I181" s="230"/>
      <c r="J181" s="225"/>
      <c r="K181" s="225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182</v>
      </c>
      <c r="AU181" s="235" t="s">
        <v>85</v>
      </c>
      <c r="AV181" s="13" t="s">
        <v>85</v>
      </c>
      <c r="AW181" s="13" t="s">
        <v>35</v>
      </c>
      <c r="AX181" s="13" t="s">
        <v>83</v>
      </c>
      <c r="AY181" s="235" t="s">
        <v>126</v>
      </c>
    </row>
    <row r="182" s="11" customFormat="1" ht="22.8" customHeight="1">
      <c r="A182" s="11"/>
      <c r="B182" s="180"/>
      <c r="C182" s="181"/>
      <c r="D182" s="182" t="s">
        <v>74</v>
      </c>
      <c r="E182" s="222" t="s">
        <v>336</v>
      </c>
      <c r="F182" s="222" t="s">
        <v>337</v>
      </c>
      <c r="G182" s="181"/>
      <c r="H182" s="181"/>
      <c r="I182" s="184"/>
      <c r="J182" s="223">
        <f>BK182</f>
        <v>0</v>
      </c>
      <c r="K182" s="181"/>
      <c r="L182" s="186"/>
      <c r="M182" s="187"/>
      <c r="N182" s="188"/>
      <c r="O182" s="188"/>
      <c r="P182" s="189">
        <f>SUM(P183:P199)</f>
        <v>0</v>
      </c>
      <c r="Q182" s="188"/>
      <c r="R182" s="189">
        <f>SUM(R183:R199)</f>
        <v>0</v>
      </c>
      <c r="S182" s="188"/>
      <c r="T182" s="190">
        <f>SUM(T183:T199)</f>
        <v>0</v>
      </c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R182" s="191" t="s">
        <v>83</v>
      </c>
      <c r="AT182" s="192" t="s">
        <v>74</v>
      </c>
      <c r="AU182" s="192" t="s">
        <v>83</v>
      </c>
      <c r="AY182" s="191" t="s">
        <v>126</v>
      </c>
      <c r="BK182" s="193">
        <f>SUM(BK183:BK199)</f>
        <v>0</v>
      </c>
    </row>
    <row r="183" s="2" customFormat="1" ht="37.8" customHeight="1">
      <c r="A183" s="36"/>
      <c r="B183" s="37"/>
      <c r="C183" s="194" t="s">
        <v>338</v>
      </c>
      <c r="D183" s="194" t="s">
        <v>127</v>
      </c>
      <c r="E183" s="195" t="s">
        <v>339</v>
      </c>
      <c r="F183" s="196" t="s">
        <v>340</v>
      </c>
      <c r="G183" s="197" t="s">
        <v>250</v>
      </c>
      <c r="H183" s="198">
        <v>4240.5320000000002</v>
      </c>
      <c r="I183" s="199"/>
      <c r="J183" s="200">
        <f>ROUND(I183*H183,2)</f>
        <v>0</v>
      </c>
      <c r="K183" s="196" t="s">
        <v>131</v>
      </c>
      <c r="L183" s="42"/>
      <c r="M183" s="201" t="s">
        <v>19</v>
      </c>
      <c r="N183" s="202" t="s">
        <v>46</v>
      </c>
      <c r="O183" s="82"/>
      <c r="P183" s="203">
        <f>O183*H183</f>
        <v>0</v>
      </c>
      <c r="Q183" s="203">
        <v>0</v>
      </c>
      <c r="R183" s="203">
        <f>Q183*H183</f>
        <v>0</v>
      </c>
      <c r="S183" s="203">
        <v>0</v>
      </c>
      <c r="T183" s="204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05" t="s">
        <v>145</v>
      </c>
      <c r="AT183" s="205" t="s">
        <v>127</v>
      </c>
      <c r="AU183" s="205" t="s">
        <v>85</v>
      </c>
      <c r="AY183" s="15" t="s">
        <v>126</v>
      </c>
      <c r="BE183" s="206">
        <f>IF(N183="základní",J183,0)</f>
        <v>0</v>
      </c>
      <c r="BF183" s="206">
        <f>IF(N183="snížená",J183,0)</f>
        <v>0</v>
      </c>
      <c r="BG183" s="206">
        <f>IF(N183="zákl. přenesená",J183,0)</f>
        <v>0</v>
      </c>
      <c r="BH183" s="206">
        <f>IF(N183="sníž. přenesená",J183,0)</f>
        <v>0</v>
      </c>
      <c r="BI183" s="206">
        <f>IF(N183="nulová",J183,0)</f>
        <v>0</v>
      </c>
      <c r="BJ183" s="15" t="s">
        <v>83</v>
      </c>
      <c r="BK183" s="206">
        <f>ROUND(I183*H183,2)</f>
        <v>0</v>
      </c>
      <c r="BL183" s="15" t="s">
        <v>145</v>
      </c>
      <c r="BM183" s="205" t="s">
        <v>341</v>
      </c>
    </row>
    <row r="184" s="2" customFormat="1">
      <c r="A184" s="36"/>
      <c r="B184" s="37"/>
      <c r="C184" s="38"/>
      <c r="D184" s="207" t="s">
        <v>134</v>
      </c>
      <c r="E184" s="38"/>
      <c r="F184" s="208" t="s">
        <v>342</v>
      </c>
      <c r="G184" s="38"/>
      <c r="H184" s="38"/>
      <c r="I184" s="209"/>
      <c r="J184" s="38"/>
      <c r="K184" s="38"/>
      <c r="L184" s="42"/>
      <c r="M184" s="210"/>
      <c r="N184" s="211"/>
      <c r="O184" s="82"/>
      <c r="P184" s="82"/>
      <c r="Q184" s="82"/>
      <c r="R184" s="82"/>
      <c r="S184" s="82"/>
      <c r="T184" s="83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134</v>
      </c>
      <c r="AU184" s="15" t="s">
        <v>85</v>
      </c>
    </row>
    <row r="185" s="2" customFormat="1" ht="37.8" customHeight="1">
      <c r="A185" s="36"/>
      <c r="B185" s="37"/>
      <c r="C185" s="194" t="s">
        <v>343</v>
      </c>
      <c r="D185" s="194" t="s">
        <v>127</v>
      </c>
      <c r="E185" s="195" t="s">
        <v>344</v>
      </c>
      <c r="F185" s="196" t="s">
        <v>345</v>
      </c>
      <c r="G185" s="197" t="s">
        <v>250</v>
      </c>
      <c r="H185" s="198">
        <v>4240.5320000000002</v>
      </c>
      <c r="I185" s="199"/>
      <c r="J185" s="200">
        <f>ROUND(I185*H185,2)</f>
        <v>0</v>
      </c>
      <c r="K185" s="196" t="s">
        <v>241</v>
      </c>
      <c r="L185" s="42"/>
      <c r="M185" s="201" t="s">
        <v>19</v>
      </c>
      <c r="N185" s="202" t="s">
        <v>46</v>
      </c>
      <c r="O185" s="82"/>
      <c r="P185" s="203">
        <f>O185*H185</f>
        <v>0</v>
      </c>
      <c r="Q185" s="203">
        <v>0</v>
      </c>
      <c r="R185" s="203">
        <f>Q185*H185</f>
        <v>0</v>
      </c>
      <c r="S185" s="203">
        <v>0</v>
      </c>
      <c r="T185" s="204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05" t="s">
        <v>145</v>
      </c>
      <c r="AT185" s="205" t="s">
        <v>127</v>
      </c>
      <c r="AU185" s="205" t="s">
        <v>85</v>
      </c>
      <c r="AY185" s="15" t="s">
        <v>126</v>
      </c>
      <c r="BE185" s="206">
        <f>IF(N185="základní",J185,0)</f>
        <v>0</v>
      </c>
      <c r="BF185" s="206">
        <f>IF(N185="snížená",J185,0)</f>
        <v>0</v>
      </c>
      <c r="BG185" s="206">
        <f>IF(N185="zákl. přenesená",J185,0)</f>
        <v>0</v>
      </c>
      <c r="BH185" s="206">
        <f>IF(N185="sníž. přenesená",J185,0)</f>
        <v>0</v>
      </c>
      <c r="BI185" s="206">
        <f>IF(N185="nulová",J185,0)</f>
        <v>0</v>
      </c>
      <c r="BJ185" s="15" t="s">
        <v>83</v>
      </c>
      <c r="BK185" s="206">
        <f>ROUND(I185*H185,2)</f>
        <v>0</v>
      </c>
      <c r="BL185" s="15" t="s">
        <v>145</v>
      </c>
      <c r="BM185" s="205" t="s">
        <v>346</v>
      </c>
    </row>
    <row r="186" s="2" customFormat="1" ht="37.8" customHeight="1">
      <c r="A186" s="36"/>
      <c r="B186" s="37"/>
      <c r="C186" s="194" t="s">
        <v>347</v>
      </c>
      <c r="D186" s="194" t="s">
        <v>127</v>
      </c>
      <c r="E186" s="195" t="s">
        <v>348</v>
      </c>
      <c r="F186" s="196" t="s">
        <v>349</v>
      </c>
      <c r="G186" s="197" t="s">
        <v>250</v>
      </c>
      <c r="H186" s="198">
        <v>29.68</v>
      </c>
      <c r="I186" s="199"/>
      <c r="J186" s="200">
        <f>ROUND(I186*H186,2)</f>
        <v>0</v>
      </c>
      <c r="K186" s="196" t="s">
        <v>131</v>
      </c>
      <c r="L186" s="42"/>
      <c r="M186" s="201" t="s">
        <v>19</v>
      </c>
      <c r="N186" s="202" t="s">
        <v>46</v>
      </c>
      <c r="O186" s="82"/>
      <c r="P186" s="203">
        <f>O186*H186</f>
        <v>0</v>
      </c>
      <c r="Q186" s="203">
        <v>0</v>
      </c>
      <c r="R186" s="203">
        <f>Q186*H186</f>
        <v>0</v>
      </c>
      <c r="S186" s="203">
        <v>0</v>
      </c>
      <c r="T186" s="204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05" t="s">
        <v>145</v>
      </c>
      <c r="AT186" s="205" t="s">
        <v>127</v>
      </c>
      <c r="AU186" s="205" t="s">
        <v>85</v>
      </c>
      <c r="AY186" s="15" t="s">
        <v>126</v>
      </c>
      <c r="BE186" s="206">
        <f>IF(N186="základní",J186,0)</f>
        <v>0</v>
      </c>
      <c r="BF186" s="206">
        <f>IF(N186="snížená",J186,0)</f>
        <v>0</v>
      </c>
      <c r="BG186" s="206">
        <f>IF(N186="zákl. přenesená",J186,0)</f>
        <v>0</v>
      </c>
      <c r="BH186" s="206">
        <f>IF(N186="sníž. přenesená",J186,0)</f>
        <v>0</v>
      </c>
      <c r="BI186" s="206">
        <f>IF(N186="nulová",J186,0)</f>
        <v>0</v>
      </c>
      <c r="BJ186" s="15" t="s">
        <v>83</v>
      </c>
      <c r="BK186" s="206">
        <f>ROUND(I186*H186,2)</f>
        <v>0</v>
      </c>
      <c r="BL186" s="15" t="s">
        <v>145</v>
      </c>
      <c r="BM186" s="205" t="s">
        <v>350</v>
      </c>
    </row>
    <row r="187" s="2" customFormat="1">
      <c r="A187" s="36"/>
      <c r="B187" s="37"/>
      <c r="C187" s="38"/>
      <c r="D187" s="207" t="s">
        <v>134</v>
      </c>
      <c r="E187" s="38"/>
      <c r="F187" s="208" t="s">
        <v>351</v>
      </c>
      <c r="G187" s="38"/>
      <c r="H187" s="38"/>
      <c r="I187" s="209"/>
      <c r="J187" s="38"/>
      <c r="K187" s="38"/>
      <c r="L187" s="42"/>
      <c r="M187" s="210"/>
      <c r="N187" s="211"/>
      <c r="O187" s="82"/>
      <c r="P187" s="82"/>
      <c r="Q187" s="82"/>
      <c r="R187" s="82"/>
      <c r="S187" s="82"/>
      <c r="T187" s="83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134</v>
      </c>
      <c r="AU187" s="15" t="s">
        <v>85</v>
      </c>
    </row>
    <row r="188" s="2" customFormat="1" ht="37.8" customHeight="1">
      <c r="A188" s="36"/>
      <c r="B188" s="37"/>
      <c r="C188" s="194" t="s">
        <v>352</v>
      </c>
      <c r="D188" s="194" t="s">
        <v>127</v>
      </c>
      <c r="E188" s="195" t="s">
        <v>353</v>
      </c>
      <c r="F188" s="196" t="s">
        <v>345</v>
      </c>
      <c r="G188" s="197" t="s">
        <v>250</v>
      </c>
      <c r="H188" s="198">
        <v>29.68</v>
      </c>
      <c r="I188" s="199"/>
      <c r="J188" s="200">
        <f>ROUND(I188*H188,2)</f>
        <v>0</v>
      </c>
      <c r="K188" s="196" t="s">
        <v>241</v>
      </c>
      <c r="L188" s="42"/>
      <c r="M188" s="201" t="s">
        <v>19</v>
      </c>
      <c r="N188" s="202" t="s">
        <v>46</v>
      </c>
      <c r="O188" s="82"/>
      <c r="P188" s="203">
        <f>O188*H188</f>
        <v>0</v>
      </c>
      <c r="Q188" s="203">
        <v>0</v>
      </c>
      <c r="R188" s="203">
        <f>Q188*H188</f>
        <v>0</v>
      </c>
      <c r="S188" s="203">
        <v>0</v>
      </c>
      <c r="T188" s="204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05" t="s">
        <v>145</v>
      </c>
      <c r="AT188" s="205" t="s">
        <v>127</v>
      </c>
      <c r="AU188" s="205" t="s">
        <v>85</v>
      </c>
      <c r="AY188" s="15" t="s">
        <v>126</v>
      </c>
      <c r="BE188" s="206">
        <f>IF(N188="základní",J188,0)</f>
        <v>0</v>
      </c>
      <c r="BF188" s="206">
        <f>IF(N188="snížená",J188,0)</f>
        <v>0</v>
      </c>
      <c r="BG188" s="206">
        <f>IF(N188="zákl. přenesená",J188,0)</f>
        <v>0</v>
      </c>
      <c r="BH188" s="206">
        <f>IF(N188="sníž. přenesená",J188,0)</f>
        <v>0</v>
      </c>
      <c r="BI188" s="206">
        <f>IF(N188="nulová",J188,0)</f>
        <v>0</v>
      </c>
      <c r="BJ188" s="15" t="s">
        <v>83</v>
      </c>
      <c r="BK188" s="206">
        <f>ROUND(I188*H188,2)</f>
        <v>0</v>
      </c>
      <c r="BL188" s="15" t="s">
        <v>145</v>
      </c>
      <c r="BM188" s="205" t="s">
        <v>354</v>
      </c>
    </row>
    <row r="189" s="2" customFormat="1" ht="44.25" customHeight="1">
      <c r="A189" s="36"/>
      <c r="B189" s="37"/>
      <c r="C189" s="194" t="s">
        <v>355</v>
      </c>
      <c r="D189" s="194" t="s">
        <v>127</v>
      </c>
      <c r="E189" s="195" t="s">
        <v>356</v>
      </c>
      <c r="F189" s="196" t="s">
        <v>357</v>
      </c>
      <c r="G189" s="197" t="s">
        <v>250</v>
      </c>
      <c r="H189" s="198">
        <v>345.83600000000001</v>
      </c>
      <c r="I189" s="199"/>
      <c r="J189" s="200">
        <f>ROUND(I189*H189,2)</f>
        <v>0</v>
      </c>
      <c r="K189" s="196" t="s">
        <v>131</v>
      </c>
      <c r="L189" s="42"/>
      <c r="M189" s="201" t="s">
        <v>19</v>
      </c>
      <c r="N189" s="202" t="s">
        <v>46</v>
      </c>
      <c r="O189" s="82"/>
      <c r="P189" s="203">
        <f>O189*H189</f>
        <v>0</v>
      </c>
      <c r="Q189" s="203">
        <v>0</v>
      </c>
      <c r="R189" s="203">
        <f>Q189*H189</f>
        <v>0</v>
      </c>
      <c r="S189" s="203">
        <v>0</v>
      </c>
      <c r="T189" s="204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05" t="s">
        <v>145</v>
      </c>
      <c r="AT189" s="205" t="s">
        <v>127</v>
      </c>
      <c r="AU189" s="205" t="s">
        <v>85</v>
      </c>
      <c r="AY189" s="15" t="s">
        <v>126</v>
      </c>
      <c r="BE189" s="206">
        <f>IF(N189="základní",J189,0)</f>
        <v>0</v>
      </c>
      <c r="BF189" s="206">
        <f>IF(N189="snížená",J189,0)</f>
        <v>0</v>
      </c>
      <c r="BG189" s="206">
        <f>IF(N189="zákl. přenesená",J189,0)</f>
        <v>0</v>
      </c>
      <c r="BH189" s="206">
        <f>IF(N189="sníž. přenesená",J189,0)</f>
        <v>0</v>
      </c>
      <c r="BI189" s="206">
        <f>IF(N189="nulová",J189,0)</f>
        <v>0</v>
      </c>
      <c r="BJ189" s="15" t="s">
        <v>83</v>
      </c>
      <c r="BK189" s="206">
        <f>ROUND(I189*H189,2)</f>
        <v>0</v>
      </c>
      <c r="BL189" s="15" t="s">
        <v>145</v>
      </c>
      <c r="BM189" s="205" t="s">
        <v>358</v>
      </c>
    </row>
    <row r="190" s="2" customFormat="1">
      <c r="A190" s="36"/>
      <c r="B190" s="37"/>
      <c r="C190" s="38"/>
      <c r="D190" s="207" t="s">
        <v>134</v>
      </c>
      <c r="E190" s="38"/>
      <c r="F190" s="208" t="s">
        <v>359</v>
      </c>
      <c r="G190" s="38"/>
      <c r="H190" s="38"/>
      <c r="I190" s="209"/>
      <c r="J190" s="38"/>
      <c r="K190" s="38"/>
      <c r="L190" s="42"/>
      <c r="M190" s="210"/>
      <c r="N190" s="211"/>
      <c r="O190" s="82"/>
      <c r="P190" s="82"/>
      <c r="Q190" s="82"/>
      <c r="R190" s="82"/>
      <c r="S190" s="82"/>
      <c r="T190" s="83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5" t="s">
        <v>134</v>
      </c>
      <c r="AU190" s="15" t="s">
        <v>85</v>
      </c>
    </row>
    <row r="191" s="2" customFormat="1" ht="44.25" customHeight="1">
      <c r="A191" s="36"/>
      <c r="B191" s="37"/>
      <c r="C191" s="194" t="s">
        <v>360</v>
      </c>
      <c r="D191" s="194" t="s">
        <v>127</v>
      </c>
      <c r="E191" s="195" t="s">
        <v>361</v>
      </c>
      <c r="F191" s="196" t="s">
        <v>362</v>
      </c>
      <c r="G191" s="197" t="s">
        <v>250</v>
      </c>
      <c r="H191" s="198">
        <v>83.747</v>
      </c>
      <c r="I191" s="199"/>
      <c r="J191" s="200">
        <f>ROUND(I191*H191,2)</f>
        <v>0</v>
      </c>
      <c r="K191" s="196" t="s">
        <v>131</v>
      </c>
      <c r="L191" s="42"/>
      <c r="M191" s="201" t="s">
        <v>19</v>
      </c>
      <c r="N191" s="202" t="s">
        <v>46</v>
      </c>
      <c r="O191" s="82"/>
      <c r="P191" s="203">
        <f>O191*H191</f>
        <v>0</v>
      </c>
      <c r="Q191" s="203">
        <v>0</v>
      </c>
      <c r="R191" s="203">
        <f>Q191*H191</f>
        <v>0</v>
      </c>
      <c r="S191" s="203">
        <v>0</v>
      </c>
      <c r="T191" s="204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05" t="s">
        <v>145</v>
      </c>
      <c r="AT191" s="205" t="s">
        <v>127</v>
      </c>
      <c r="AU191" s="205" t="s">
        <v>85</v>
      </c>
      <c r="AY191" s="15" t="s">
        <v>126</v>
      </c>
      <c r="BE191" s="206">
        <f>IF(N191="základní",J191,0)</f>
        <v>0</v>
      </c>
      <c r="BF191" s="206">
        <f>IF(N191="snížená",J191,0)</f>
        <v>0</v>
      </c>
      <c r="BG191" s="206">
        <f>IF(N191="zákl. přenesená",J191,0)</f>
        <v>0</v>
      </c>
      <c r="BH191" s="206">
        <f>IF(N191="sníž. přenesená",J191,0)</f>
        <v>0</v>
      </c>
      <c r="BI191" s="206">
        <f>IF(N191="nulová",J191,0)</f>
        <v>0</v>
      </c>
      <c r="BJ191" s="15" t="s">
        <v>83</v>
      </c>
      <c r="BK191" s="206">
        <f>ROUND(I191*H191,2)</f>
        <v>0</v>
      </c>
      <c r="BL191" s="15" t="s">
        <v>145</v>
      </c>
      <c r="BM191" s="205" t="s">
        <v>363</v>
      </c>
    </row>
    <row r="192" s="2" customFormat="1">
      <c r="A192" s="36"/>
      <c r="B192" s="37"/>
      <c r="C192" s="38"/>
      <c r="D192" s="207" t="s">
        <v>134</v>
      </c>
      <c r="E192" s="38"/>
      <c r="F192" s="208" t="s">
        <v>364</v>
      </c>
      <c r="G192" s="38"/>
      <c r="H192" s="38"/>
      <c r="I192" s="209"/>
      <c r="J192" s="38"/>
      <c r="K192" s="38"/>
      <c r="L192" s="42"/>
      <c r="M192" s="210"/>
      <c r="N192" s="211"/>
      <c r="O192" s="82"/>
      <c r="P192" s="82"/>
      <c r="Q192" s="82"/>
      <c r="R192" s="82"/>
      <c r="S192" s="82"/>
      <c r="T192" s="83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134</v>
      </c>
      <c r="AU192" s="15" t="s">
        <v>85</v>
      </c>
    </row>
    <row r="193" s="2" customFormat="1" ht="44.25" customHeight="1">
      <c r="A193" s="36"/>
      <c r="B193" s="37"/>
      <c r="C193" s="194" t="s">
        <v>365</v>
      </c>
      <c r="D193" s="194" t="s">
        <v>127</v>
      </c>
      <c r="E193" s="195" t="s">
        <v>248</v>
      </c>
      <c r="F193" s="196" t="s">
        <v>249</v>
      </c>
      <c r="G193" s="197" t="s">
        <v>250</v>
      </c>
      <c r="H193" s="198">
        <v>1071.8399999999999</v>
      </c>
      <c r="I193" s="199"/>
      <c r="J193" s="200">
        <f>ROUND(I193*H193,2)</f>
        <v>0</v>
      </c>
      <c r="K193" s="196" t="s">
        <v>131</v>
      </c>
      <c r="L193" s="42"/>
      <c r="M193" s="201" t="s">
        <v>19</v>
      </c>
      <c r="N193" s="202" t="s">
        <v>46</v>
      </c>
      <c r="O193" s="82"/>
      <c r="P193" s="203">
        <f>O193*H193</f>
        <v>0</v>
      </c>
      <c r="Q193" s="203">
        <v>0</v>
      </c>
      <c r="R193" s="203">
        <f>Q193*H193</f>
        <v>0</v>
      </c>
      <c r="S193" s="203">
        <v>0</v>
      </c>
      <c r="T193" s="204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05" t="s">
        <v>145</v>
      </c>
      <c r="AT193" s="205" t="s">
        <v>127</v>
      </c>
      <c r="AU193" s="205" t="s">
        <v>85</v>
      </c>
      <c r="AY193" s="15" t="s">
        <v>126</v>
      </c>
      <c r="BE193" s="206">
        <f>IF(N193="základní",J193,0)</f>
        <v>0</v>
      </c>
      <c r="BF193" s="206">
        <f>IF(N193="snížená",J193,0)</f>
        <v>0</v>
      </c>
      <c r="BG193" s="206">
        <f>IF(N193="zákl. přenesená",J193,0)</f>
        <v>0</v>
      </c>
      <c r="BH193" s="206">
        <f>IF(N193="sníž. přenesená",J193,0)</f>
        <v>0</v>
      </c>
      <c r="BI193" s="206">
        <f>IF(N193="nulová",J193,0)</f>
        <v>0</v>
      </c>
      <c r="BJ193" s="15" t="s">
        <v>83</v>
      </c>
      <c r="BK193" s="206">
        <f>ROUND(I193*H193,2)</f>
        <v>0</v>
      </c>
      <c r="BL193" s="15" t="s">
        <v>145</v>
      </c>
      <c r="BM193" s="205" t="s">
        <v>366</v>
      </c>
    </row>
    <row r="194" s="2" customFormat="1">
      <c r="A194" s="36"/>
      <c r="B194" s="37"/>
      <c r="C194" s="38"/>
      <c r="D194" s="207" t="s">
        <v>134</v>
      </c>
      <c r="E194" s="38"/>
      <c r="F194" s="208" t="s">
        <v>252</v>
      </c>
      <c r="G194" s="38"/>
      <c r="H194" s="38"/>
      <c r="I194" s="209"/>
      <c r="J194" s="38"/>
      <c r="K194" s="38"/>
      <c r="L194" s="42"/>
      <c r="M194" s="210"/>
      <c r="N194" s="211"/>
      <c r="O194" s="82"/>
      <c r="P194" s="82"/>
      <c r="Q194" s="82"/>
      <c r="R194" s="82"/>
      <c r="S194" s="82"/>
      <c r="T194" s="83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134</v>
      </c>
      <c r="AU194" s="15" t="s">
        <v>85</v>
      </c>
    </row>
    <row r="195" s="2" customFormat="1" ht="44.25" customHeight="1">
      <c r="A195" s="36"/>
      <c r="B195" s="37"/>
      <c r="C195" s="194" t="s">
        <v>367</v>
      </c>
      <c r="D195" s="194" t="s">
        <v>127</v>
      </c>
      <c r="E195" s="195" t="s">
        <v>368</v>
      </c>
      <c r="F195" s="196" t="s">
        <v>369</v>
      </c>
      <c r="G195" s="197" t="s">
        <v>250</v>
      </c>
      <c r="H195" s="198">
        <v>18.152999999999999</v>
      </c>
      <c r="I195" s="199"/>
      <c r="J195" s="200">
        <f>ROUND(I195*H195,2)</f>
        <v>0</v>
      </c>
      <c r="K195" s="196" t="s">
        <v>131</v>
      </c>
      <c r="L195" s="42"/>
      <c r="M195" s="201" t="s">
        <v>19</v>
      </c>
      <c r="N195" s="202" t="s">
        <v>46</v>
      </c>
      <c r="O195" s="82"/>
      <c r="P195" s="203">
        <f>O195*H195</f>
        <v>0</v>
      </c>
      <c r="Q195" s="203">
        <v>0</v>
      </c>
      <c r="R195" s="203">
        <f>Q195*H195</f>
        <v>0</v>
      </c>
      <c r="S195" s="203">
        <v>0</v>
      </c>
      <c r="T195" s="204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05" t="s">
        <v>145</v>
      </c>
      <c r="AT195" s="205" t="s">
        <v>127</v>
      </c>
      <c r="AU195" s="205" t="s">
        <v>85</v>
      </c>
      <c r="AY195" s="15" t="s">
        <v>126</v>
      </c>
      <c r="BE195" s="206">
        <f>IF(N195="základní",J195,0)</f>
        <v>0</v>
      </c>
      <c r="BF195" s="206">
        <f>IF(N195="snížená",J195,0)</f>
        <v>0</v>
      </c>
      <c r="BG195" s="206">
        <f>IF(N195="zákl. přenesená",J195,0)</f>
        <v>0</v>
      </c>
      <c r="BH195" s="206">
        <f>IF(N195="sníž. přenesená",J195,0)</f>
        <v>0</v>
      </c>
      <c r="BI195" s="206">
        <f>IF(N195="nulová",J195,0)</f>
        <v>0</v>
      </c>
      <c r="BJ195" s="15" t="s">
        <v>83</v>
      </c>
      <c r="BK195" s="206">
        <f>ROUND(I195*H195,2)</f>
        <v>0</v>
      </c>
      <c r="BL195" s="15" t="s">
        <v>145</v>
      </c>
      <c r="BM195" s="205" t="s">
        <v>370</v>
      </c>
    </row>
    <row r="196" s="2" customFormat="1">
      <c r="A196" s="36"/>
      <c r="B196" s="37"/>
      <c r="C196" s="38"/>
      <c r="D196" s="207" t="s">
        <v>134</v>
      </c>
      <c r="E196" s="38"/>
      <c r="F196" s="208" t="s">
        <v>371</v>
      </c>
      <c r="G196" s="38"/>
      <c r="H196" s="38"/>
      <c r="I196" s="209"/>
      <c r="J196" s="38"/>
      <c r="K196" s="38"/>
      <c r="L196" s="42"/>
      <c r="M196" s="210"/>
      <c r="N196" s="211"/>
      <c r="O196" s="82"/>
      <c r="P196" s="82"/>
      <c r="Q196" s="82"/>
      <c r="R196" s="82"/>
      <c r="S196" s="82"/>
      <c r="T196" s="83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5" t="s">
        <v>134</v>
      </c>
      <c r="AU196" s="15" t="s">
        <v>85</v>
      </c>
    </row>
    <row r="197" s="2" customFormat="1" ht="49.05" customHeight="1">
      <c r="A197" s="36"/>
      <c r="B197" s="37"/>
      <c r="C197" s="194" t="s">
        <v>372</v>
      </c>
      <c r="D197" s="194" t="s">
        <v>127</v>
      </c>
      <c r="E197" s="195" t="s">
        <v>373</v>
      </c>
      <c r="F197" s="196" t="s">
        <v>374</v>
      </c>
      <c r="G197" s="197" t="s">
        <v>250</v>
      </c>
      <c r="H197" s="198">
        <v>2748.6660000000002</v>
      </c>
      <c r="I197" s="199"/>
      <c r="J197" s="200">
        <f>ROUND(I197*H197,2)</f>
        <v>0</v>
      </c>
      <c r="K197" s="196" t="s">
        <v>131</v>
      </c>
      <c r="L197" s="42"/>
      <c r="M197" s="201" t="s">
        <v>19</v>
      </c>
      <c r="N197" s="202" t="s">
        <v>46</v>
      </c>
      <c r="O197" s="82"/>
      <c r="P197" s="203">
        <f>O197*H197</f>
        <v>0</v>
      </c>
      <c r="Q197" s="203">
        <v>0</v>
      </c>
      <c r="R197" s="203">
        <f>Q197*H197</f>
        <v>0</v>
      </c>
      <c r="S197" s="203">
        <v>0</v>
      </c>
      <c r="T197" s="204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05" t="s">
        <v>145</v>
      </c>
      <c r="AT197" s="205" t="s">
        <v>127</v>
      </c>
      <c r="AU197" s="205" t="s">
        <v>85</v>
      </c>
      <c r="AY197" s="15" t="s">
        <v>126</v>
      </c>
      <c r="BE197" s="206">
        <f>IF(N197="základní",J197,0)</f>
        <v>0</v>
      </c>
      <c r="BF197" s="206">
        <f>IF(N197="snížená",J197,0)</f>
        <v>0</v>
      </c>
      <c r="BG197" s="206">
        <f>IF(N197="zákl. přenesená",J197,0)</f>
        <v>0</v>
      </c>
      <c r="BH197" s="206">
        <f>IF(N197="sníž. přenesená",J197,0)</f>
        <v>0</v>
      </c>
      <c r="BI197" s="206">
        <f>IF(N197="nulová",J197,0)</f>
        <v>0</v>
      </c>
      <c r="BJ197" s="15" t="s">
        <v>83</v>
      </c>
      <c r="BK197" s="206">
        <f>ROUND(I197*H197,2)</f>
        <v>0</v>
      </c>
      <c r="BL197" s="15" t="s">
        <v>145</v>
      </c>
      <c r="BM197" s="205" t="s">
        <v>375</v>
      </c>
    </row>
    <row r="198" s="2" customFormat="1">
      <c r="A198" s="36"/>
      <c r="B198" s="37"/>
      <c r="C198" s="38"/>
      <c r="D198" s="207" t="s">
        <v>134</v>
      </c>
      <c r="E198" s="38"/>
      <c r="F198" s="208" t="s">
        <v>376</v>
      </c>
      <c r="G198" s="38"/>
      <c r="H198" s="38"/>
      <c r="I198" s="209"/>
      <c r="J198" s="38"/>
      <c r="K198" s="38"/>
      <c r="L198" s="42"/>
      <c r="M198" s="210"/>
      <c r="N198" s="211"/>
      <c r="O198" s="82"/>
      <c r="P198" s="82"/>
      <c r="Q198" s="82"/>
      <c r="R198" s="82"/>
      <c r="S198" s="82"/>
      <c r="T198" s="83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5" t="s">
        <v>134</v>
      </c>
      <c r="AU198" s="15" t="s">
        <v>85</v>
      </c>
    </row>
    <row r="199" s="2" customFormat="1" ht="16.5" customHeight="1">
      <c r="A199" s="36"/>
      <c r="B199" s="37"/>
      <c r="C199" s="194" t="s">
        <v>377</v>
      </c>
      <c r="D199" s="194" t="s">
        <v>127</v>
      </c>
      <c r="E199" s="195" t="s">
        <v>378</v>
      </c>
      <c r="F199" s="196" t="s">
        <v>379</v>
      </c>
      <c r="G199" s="197" t="s">
        <v>250</v>
      </c>
      <c r="H199" s="198">
        <v>-1.97</v>
      </c>
      <c r="I199" s="199"/>
      <c r="J199" s="200">
        <f>ROUND(I199*H199,2)</f>
        <v>0</v>
      </c>
      <c r="K199" s="196" t="s">
        <v>241</v>
      </c>
      <c r="L199" s="42"/>
      <c r="M199" s="201" t="s">
        <v>19</v>
      </c>
      <c r="N199" s="202" t="s">
        <v>46</v>
      </c>
      <c r="O199" s="82"/>
      <c r="P199" s="203">
        <f>O199*H199</f>
        <v>0</v>
      </c>
      <c r="Q199" s="203">
        <v>0</v>
      </c>
      <c r="R199" s="203">
        <f>Q199*H199</f>
        <v>0</v>
      </c>
      <c r="S199" s="203">
        <v>0</v>
      </c>
      <c r="T199" s="204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05" t="s">
        <v>145</v>
      </c>
      <c r="AT199" s="205" t="s">
        <v>127</v>
      </c>
      <c r="AU199" s="205" t="s">
        <v>85</v>
      </c>
      <c r="AY199" s="15" t="s">
        <v>126</v>
      </c>
      <c r="BE199" s="206">
        <f>IF(N199="základní",J199,0)</f>
        <v>0</v>
      </c>
      <c r="BF199" s="206">
        <f>IF(N199="snížená",J199,0)</f>
        <v>0</v>
      </c>
      <c r="BG199" s="206">
        <f>IF(N199="zákl. přenesená",J199,0)</f>
        <v>0</v>
      </c>
      <c r="BH199" s="206">
        <f>IF(N199="sníž. přenesená",J199,0)</f>
        <v>0</v>
      </c>
      <c r="BI199" s="206">
        <f>IF(N199="nulová",J199,0)</f>
        <v>0</v>
      </c>
      <c r="BJ199" s="15" t="s">
        <v>83</v>
      </c>
      <c r="BK199" s="206">
        <f>ROUND(I199*H199,2)</f>
        <v>0</v>
      </c>
      <c r="BL199" s="15" t="s">
        <v>145</v>
      </c>
      <c r="BM199" s="205" t="s">
        <v>380</v>
      </c>
    </row>
    <row r="200" s="11" customFormat="1" ht="22.8" customHeight="1">
      <c r="A200" s="11"/>
      <c r="B200" s="180"/>
      <c r="C200" s="181"/>
      <c r="D200" s="182" t="s">
        <v>74</v>
      </c>
      <c r="E200" s="222" t="s">
        <v>381</v>
      </c>
      <c r="F200" s="222" t="s">
        <v>382</v>
      </c>
      <c r="G200" s="181"/>
      <c r="H200" s="181"/>
      <c r="I200" s="184"/>
      <c r="J200" s="223">
        <f>BK200</f>
        <v>0</v>
      </c>
      <c r="K200" s="181"/>
      <c r="L200" s="186"/>
      <c r="M200" s="187"/>
      <c r="N200" s="188"/>
      <c r="O200" s="188"/>
      <c r="P200" s="189">
        <f>SUM(P201:P202)</f>
        <v>0</v>
      </c>
      <c r="Q200" s="188"/>
      <c r="R200" s="189">
        <f>SUM(R201:R202)</f>
        <v>0</v>
      </c>
      <c r="S200" s="188"/>
      <c r="T200" s="190">
        <f>SUM(T201:T202)</f>
        <v>0</v>
      </c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R200" s="191" t="s">
        <v>83</v>
      </c>
      <c r="AT200" s="192" t="s">
        <v>74</v>
      </c>
      <c r="AU200" s="192" t="s">
        <v>83</v>
      </c>
      <c r="AY200" s="191" t="s">
        <v>126</v>
      </c>
      <c r="BK200" s="193">
        <f>SUM(BK201:BK202)</f>
        <v>0</v>
      </c>
    </row>
    <row r="201" s="2" customFormat="1" ht="24.15" customHeight="1">
      <c r="A201" s="36"/>
      <c r="B201" s="37"/>
      <c r="C201" s="194" t="s">
        <v>383</v>
      </c>
      <c r="D201" s="194" t="s">
        <v>127</v>
      </c>
      <c r="E201" s="195" t="s">
        <v>384</v>
      </c>
      <c r="F201" s="196" t="s">
        <v>385</v>
      </c>
      <c r="G201" s="197" t="s">
        <v>250</v>
      </c>
      <c r="H201" s="198">
        <v>1069.0119999999999</v>
      </c>
      <c r="I201" s="199"/>
      <c r="J201" s="200">
        <f>ROUND(I201*H201,2)</f>
        <v>0</v>
      </c>
      <c r="K201" s="196" t="s">
        <v>131</v>
      </c>
      <c r="L201" s="42"/>
      <c r="M201" s="201" t="s">
        <v>19</v>
      </c>
      <c r="N201" s="202" t="s">
        <v>46</v>
      </c>
      <c r="O201" s="82"/>
      <c r="P201" s="203">
        <f>O201*H201</f>
        <v>0</v>
      </c>
      <c r="Q201" s="203">
        <v>0</v>
      </c>
      <c r="R201" s="203">
        <f>Q201*H201</f>
        <v>0</v>
      </c>
      <c r="S201" s="203">
        <v>0</v>
      </c>
      <c r="T201" s="204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05" t="s">
        <v>145</v>
      </c>
      <c r="AT201" s="205" t="s">
        <v>127</v>
      </c>
      <c r="AU201" s="205" t="s">
        <v>85</v>
      </c>
      <c r="AY201" s="15" t="s">
        <v>126</v>
      </c>
      <c r="BE201" s="206">
        <f>IF(N201="základní",J201,0)</f>
        <v>0</v>
      </c>
      <c r="BF201" s="206">
        <f>IF(N201="snížená",J201,0)</f>
        <v>0</v>
      </c>
      <c r="BG201" s="206">
        <f>IF(N201="zákl. přenesená",J201,0)</f>
        <v>0</v>
      </c>
      <c r="BH201" s="206">
        <f>IF(N201="sníž. přenesená",J201,0)</f>
        <v>0</v>
      </c>
      <c r="BI201" s="206">
        <f>IF(N201="nulová",J201,0)</f>
        <v>0</v>
      </c>
      <c r="BJ201" s="15" t="s">
        <v>83</v>
      </c>
      <c r="BK201" s="206">
        <f>ROUND(I201*H201,2)</f>
        <v>0</v>
      </c>
      <c r="BL201" s="15" t="s">
        <v>145</v>
      </c>
      <c r="BM201" s="205" t="s">
        <v>386</v>
      </c>
    </row>
    <row r="202" s="2" customFormat="1">
      <c r="A202" s="36"/>
      <c r="B202" s="37"/>
      <c r="C202" s="38"/>
      <c r="D202" s="207" t="s">
        <v>134</v>
      </c>
      <c r="E202" s="38"/>
      <c r="F202" s="208" t="s">
        <v>387</v>
      </c>
      <c r="G202" s="38"/>
      <c r="H202" s="38"/>
      <c r="I202" s="209"/>
      <c r="J202" s="38"/>
      <c r="K202" s="38"/>
      <c r="L202" s="42"/>
      <c r="M202" s="210"/>
      <c r="N202" s="211"/>
      <c r="O202" s="82"/>
      <c r="P202" s="82"/>
      <c r="Q202" s="82"/>
      <c r="R202" s="82"/>
      <c r="S202" s="82"/>
      <c r="T202" s="83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5" t="s">
        <v>134</v>
      </c>
      <c r="AU202" s="15" t="s">
        <v>85</v>
      </c>
    </row>
    <row r="203" s="11" customFormat="1" ht="25.92" customHeight="1">
      <c r="A203" s="11"/>
      <c r="B203" s="180"/>
      <c r="C203" s="181"/>
      <c r="D203" s="182" t="s">
        <v>74</v>
      </c>
      <c r="E203" s="183" t="s">
        <v>388</v>
      </c>
      <c r="F203" s="183" t="s">
        <v>389</v>
      </c>
      <c r="G203" s="181"/>
      <c r="H203" s="181"/>
      <c r="I203" s="184"/>
      <c r="J203" s="185">
        <f>BK203</f>
        <v>0</v>
      </c>
      <c r="K203" s="181"/>
      <c r="L203" s="186"/>
      <c r="M203" s="187"/>
      <c r="N203" s="188"/>
      <c r="O203" s="188"/>
      <c r="P203" s="189">
        <f>P204+P211+P217+P225+P236</f>
        <v>0</v>
      </c>
      <c r="Q203" s="188"/>
      <c r="R203" s="189">
        <f>R204+R211+R217+R225+R236</f>
        <v>0</v>
      </c>
      <c r="S203" s="188"/>
      <c r="T203" s="190">
        <f>T204+T211+T217+T225+T236</f>
        <v>91.90308499999999</v>
      </c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R203" s="191" t="s">
        <v>85</v>
      </c>
      <c r="AT203" s="192" t="s">
        <v>74</v>
      </c>
      <c r="AU203" s="192" t="s">
        <v>75</v>
      </c>
      <c r="AY203" s="191" t="s">
        <v>126</v>
      </c>
      <c r="BK203" s="193">
        <f>BK204+BK211+BK217+BK225+BK236</f>
        <v>0</v>
      </c>
    </row>
    <row r="204" s="11" customFormat="1" ht="22.8" customHeight="1">
      <c r="A204" s="11"/>
      <c r="B204" s="180"/>
      <c r="C204" s="181"/>
      <c r="D204" s="182" t="s">
        <v>74</v>
      </c>
      <c r="E204" s="222" t="s">
        <v>390</v>
      </c>
      <c r="F204" s="222" t="s">
        <v>391</v>
      </c>
      <c r="G204" s="181"/>
      <c r="H204" s="181"/>
      <c r="I204" s="184"/>
      <c r="J204" s="223">
        <f>BK204</f>
        <v>0</v>
      </c>
      <c r="K204" s="181"/>
      <c r="L204" s="186"/>
      <c r="M204" s="187"/>
      <c r="N204" s="188"/>
      <c r="O204" s="188"/>
      <c r="P204" s="189">
        <f>SUM(P205:P210)</f>
        <v>0</v>
      </c>
      <c r="Q204" s="188"/>
      <c r="R204" s="189">
        <f>SUM(R205:R210)</f>
        <v>0</v>
      </c>
      <c r="S204" s="188"/>
      <c r="T204" s="190">
        <f>SUM(T205:T210)</f>
        <v>55.472999999999999</v>
      </c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R204" s="191" t="s">
        <v>85</v>
      </c>
      <c r="AT204" s="192" t="s">
        <v>74</v>
      </c>
      <c r="AU204" s="192" t="s">
        <v>83</v>
      </c>
      <c r="AY204" s="191" t="s">
        <v>126</v>
      </c>
      <c r="BK204" s="193">
        <f>SUM(BK205:BK210)</f>
        <v>0</v>
      </c>
    </row>
    <row r="205" s="2" customFormat="1" ht="37.8" customHeight="1">
      <c r="A205" s="36"/>
      <c r="B205" s="37"/>
      <c r="C205" s="194" t="s">
        <v>392</v>
      </c>
      <c r="D205" s="194" t="s">
        <v>127</v>
      </c>
      <c r="E205" s="195" t="s">
        <v>393</v>
      </c>
      <c r="F205" s="196" t="s">
        <v>394</v>
      </c>
      <c r="G205" s="197" t="s">
        <v>179</v>
      </c>
      <c r="H205" s="198">
        <v>3362</v>
      </c>
      <c r="I205" s="199"/>
      <c r="J205" s="200">
        <f>ROUND(I205*H205,2)</f>
        <v>0</v>
      </c>
      <c r="K205" s="196" t="s">
        <v>131</v>
      </c>
      <c r="L205" s="42"/>
      <c r="M205" s="201" t="s">
        <v>19</v>
      </c>
      <c r="N205" s="202" t="s">
        <v>46</v>
      </c>
      <c r="O205" s="82"/>
      <c r="P205" s="203">
        <f>O205*H205</f>
        <v>0</v>
      </c>
      <c r="Q205" s="203">
        <v>0</v>
      </c>
      <c r="R205" s="203">
        <f>Q205*H205</f>
        <v>0</v>
      </c>
      <c r="S205" s="203">
        <v>0.0054999999999999997</v>
      </c>
      <c r="T205" s="204">
        <f>S205*H205</f>
        <v>18.491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05" t="s">
        <v>232</v>
      </c>
      <c r="AT205" s="205" t="s">
        <v>127</v>
      </c>
      <c r="AU205" s="205" t="s">
        <v>85</v>
      </c>
      <c r="AY205" s="15" t="s">
        <v>126</v>
      </c>
      <c r="BE205" s="206">
        <f>IF(N205="základní",J205,0)</f>
        <v>0</v>
      </c>
      <c r="BF205" s="206">
        <f>IF(N205="snížená",J205,0)</f>
        <v>0</v>
      </c>
      <c r="BG205" s="206">
        <f>IF(N205="zákl. přenesená",J205,0)</f>
        <v>0</v>
      </c>
      <c r="BH205" s="206">
        <f>IF(N205="sníž. přenesená",J205,0)</f>
        <v>0</v>
      </c>
      <c r="BI205" s="206">
        <f>IF(N205="nulová",J205,0)</f>
        <v>0</v>
      </c>
      <c r="BJ205" s="15" t="s">
        <v>83</v>
      </c>
      <c r="BK205" s="206">
        <f>ROUND(I205*H205,2)</f>
        <v>0</v>
      </c>
      <c r="BL205" s="15" t="s">
        <v>232</v>
      </c>
      <c r="BM205" s="205" t="s">
        <v>395</v>
      </c>
    </row>
    <row r="206" s="2" customFormat="1">
      <c r="A206" s="36"/>
      <c r="B206" s="37"/>
      <c r="C206" s="38"/>
      <c r="D206" s="207" t="s">
        <v>134</v>
      </c>
      <c r="E206" s="38"/>
      <c r="F206" s="208" t="s">
        <v>396</v>
      </c>
      <c r="G206" s="38"/>
      <c r="H206" s="38"/>
      <c r="I206" s="209"/>
      <c r="J206" s="38"/>
      <c r="K206" s="38"/>
      <c r="L206" s="42"/>
      <c r="M206" s="210"/>
      <c r="N206" s="211"/>
      <c r="O206" s="82"/>
      <c r="P206" s="82"/>
      <c r="Q206" s="82"/>
      <c r="R206" s="82"/>
      <c r="S206" s="82"/>
      <c r="T206" s="83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5" t="s">
        <v>134</v>
      </c>
      <c r="AU206" s="15" t="s">
        <v>85</v>
      </c>
    </row>
    <row r="207" s="13" customFormat="1">
      <c r="A207" s="13"/>
      <c r="B207" s="224"/>
      <c r="C207" s="225"/>
      <c r="D207" s="226" t="s">
        <v>182</v>
      </c>
      <c r="E207" s="227" t="s">
        <v>19</v>
      </c>
      <c r="F207" s="228" t="s">
        <v>397</v>
      </c>
      <c r="G207" s="225"/>
      <c r="H207" s="229">
        <v>3362</v>
      </c>
      <c r="I207" s="230"/>
      <c r="J207" s="225"/>
      <c r="K207" s="225"/>
      <c r="L207" s="231"/>
      <c r="M207" s="232"/>
      <c r="N207" s="233"/>
      <c r="O207" s="233"/>
      <c r="P207" s="233"/>
      <c r="Q207" s="233"/>
      <c r="R207" s="233"/>
      <c r="S207" s="233"/>
      <c r="T207" s="23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5" t="s">
        <v>182</v>
      </c>
      <c r="AU207" s="235" t="s">
        <v>85</v>
      </c>
      <c r="AV207" s="13" t="s">
        <v>85</v>
      </c>
      <c r="AW207" s="13" t="s">
        <v>35</v>
      </c>
      <c r="AX207" s="13" t="s">
        <v>83</v>
      </c>
      <c r="AY207" s="235" t="s">
        <v>126</v>
      </c>
    </row>
    <row r="208" s="2" customFormat="1" ht="33" customHeight="1">
      <c r="A208" s="36"/>
      <c r="B208" s="37"/>
      <c r="C208" s="194" t="s">
        <v>398</v>
      </c>
      <c r="D208" s="194" t="s">
        <v>127</v>
      </c>
      <c r="E208" s="195" t="s">
        <v>399</v>
      </c>
      <c r="F208" s="196" t="s">
        <v>400</v>
      </c>
      <c r="G208" s="197" t="s">
        <v>179</v>
      </c>
      <c r="H208" s="198">
        <v>3362</v>
      </c>
      <c r="I208" s="199"/>
      <c r="J208" s="200">
        <f>ROUND(I208*H208,2)</f>
        <v>0</v>
      </c>
      <c r="K208" s="196" t="s">
        <v>131</v>
      </c>
      <c r="L208" s="42"/>
      <c r="M208" s="201" t="s">
        <v>19</v>
      </c>
      <c r="N208" s="202" t="s">
        <v>46</v>
      </c>
      <c r="O208" s="82"/>
      <c r="P208" s="203">
        <f>O208*H208</f>
        <v>0</v>
      </c>
      <c r="Q208" s="203">
        <v>0</v>
      </c>
      <c r="R208" s="203">
        <f>Q208*H208</f>
        <v>0</v>
      </c>
      <c r="S208" s="203">
        <v>0.010999999999999999</v>
      </c>
      <c r="T208" s="204">
        <f>S208*H208</f>
        <v>36.981999999999999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05" t="s">
        <v>232</v>
      </c>
      <c r="AT208" s="205" t="s">
        <v>127</v>
      </c>
      <c r="AU208" s="205" t="s">
        <v>85</v>
      </c>
      <c r="AY208" s="15" t="s">
        <v>126</v>
      </c>
      <c r="BE208" s="206">
        <f>IF(N208="základní",J208,0)</f>
        <v>0</v>
      </c>
      <c r="BF208" s="206">
        <f>IF(N208="snížená",J208,0)</f>
        <v>0</v>
      </c>
      <c r="BG208" s="206">
        <f>IF(N208="zákl. přenesená",J208,0)</f>
        <v>0</v>
      </c>
      <c r="BH208" s="206">
        <f>IF(N208="sníž. přenesená",J208,0)</f>
        <v>0</v>
      </c>
      <c r="BI208" s="206">
        <f>IF(N208="nulová",J208,0)</f>
        <v>0</v>
      </c>
      <c r="BJ208" s="15" t="s">
        <v>83</v>
      </c>
      <c r="BK208" s="206">
        <f>ROUND(I208*H208,2)</f>
        <v>0</v>
      </c>
      <c r="BL208" s="15" t="s">
        <v>232</v>
      </c>
      <c r="BM208" s="205" t="s">
        <v>401</v>
      </c>
    </row>
    <row r="209" s="2" customFormat="1">
      <c r="A209" s="36"/>
      <c r="B209" s="37"/>
      <c r="C209" s="38"/>
      <c r="D209" s="207" t="s">
        <v>134</v>
      </c>
      <c r="E209" s="38"/>
      <c r="F209" s="208" t="s">
        <v>402</v>
      </c>
      <c r="G209" s="38"/>
      <c r="H209" s="38"/>
      <c r="I209" s="209"/>
      <c r="J209" s="38"/>
      <c r="K209" s="38"/>
      <c r="L209" s="42"/>
      <c r="M209" s="210"/>
      <c r="N209" s="211"/>
      <c r="O209" s="82"/>
      <c r="P209" s="82"/>
      <c r="Q209" s="82"/>
      <c r="R209" s="82"/>
      <c r="S209" s="82"/>
      <c r="T209" s="83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5" t="s">
        <v>134</v>
      </c>
      <c r="AU209" s="15" t="s">
        <v>85</v>
      </c>
    </row>
    <row r="210" s="13" customFormat="1">
      <c r="A210" s="13"/>
      <c r="B210" s="224"/>
      <c r="C210" s="225"/>
      <c r="D210" s="226" t="s">
        <v>182</v>
      </c>
      <c r="E210" s="227" t="s">
        <v>19</v>
      </c>
      <c r="F210" s="228" t="s">
        <v>403</v>
      </c>
      <c r="G210" s="225"/>
      <c r="H210" s="229">
        <v>3362</v>
      </c>
      <c r="I210" s="230"/>
      <c r="J210" s="225"/>
      <c r="K210" s="225"/>
      <c r="L210" s="231"/>
      <c r="M210" s="232"/>
      <c r="N210" s="233"/>
      <c r="O210" s="233"/>
      <c r="P210" s="233"/>
      <c r="Q210" s="233"/>
      <c r="R210" s="233"/>
      <c r="S210" s="233"/>
      <c r="T210" s="23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5" t="s">
        <v>182</v>
      </c>
      <c r="AU210" s="235" t="s">
        <v>85</v>
      </c>
      <c r="AV210" s="13" t="s">
        <v>85</v>
      </c>
      <c r="AW210" s="13" t="s">
        <v>35</v>
      </c>
      <c r="AX210" s="13" t="s">
        <v>83</v>
      </c>
      <c r="AY210" s="235" t="s">
        <v>126</v>
      </c>
    </row>
    <row r="211" s="11" customFormat="1" ht="22.8" customHeight="1">
      <c r="A211" s="11"/>
      <c r="B211" s="180"/>
      <c r="C211" s="181"/>
      <c r="D211" s="182" t="s">
        <v>74</v>
      </c>
      <c r="E211" s="222" t="s">
        <v>404</v>
      </c>
      <c r="F211" s="222" t="s">
        <v>405</v>
      </c>
      <c r="G211" s="181"/>
      <c r="H211" s="181"/>
      <c r="I211" s="184"/>
      <c r="J211" s="223">
        <f>BK211</f>
        <v>0</v>
      </c>
      <c r="K211" s="181"/>
      <c r="L211" s="186"/>
      <c r="M211" s="187"/>
      <c r="N211" s="188"/>
      <c r="O211" s="188"/>
      <c r="P211" s="189">
        <f>SUM(P212:P216)</f>
        <v>0</v>
      </c>
      <c r="Q211" s="188"/>
      <c r="R211" s="189">
        <f>SUM(R212:R216)</f>
        <v>0</v>
      </c>
      <c r="S211" s="188"/>
      <c r="T211" s="190">
        <f>SUM(T212:T216)</f>
        <v>34.460499999999996</v>
      </c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R211" s="191" t="s">
        <v>85</v>
      </c>
      <c r="AT211" s="192" t="s">
        <v>74</v>
      </c>
      <c r="AU211" s="192" t="s">
        <v>83</v>
      </c>
      <c r="AY211" s="191" t="s">
        <v>126</v>
      </c>
      <c r="BK211" s="193">
        <f>SUM(BK212:BK216)</f>
        <v>0</v>
      </c>
    </row>
    <row r="212" s="2" customFormat="1" ht="55.5" customHeight="1">
      <c r="A212" s="36"/>
      <c r="B212" s="37"/>
      <c r="C212" s="194" t="s">
        <v>406</v>
      </c>
      <c r="D212" s="194" t="s">
        <v>127</v>
      </c>
      <c r="E212" s="195" t="s">
        <v>407</v>
      </c>
      <c r="F212" s="196" t="s">
        <v>408</v>
      </c>
      <c r="G212" s="197" t="s">
        <v>179</v>
      </c>
      <c r="H212" s="198">
        <v>3362</v>
      </c>
      <c r="I212" s="199"/>
      <c r="J212" s="200">
        <f>ROUND(I212*H212,2)</f>
        <v>0</v>
      </c>
      <c r="K212" s="196" t="s">
        <v>131</v>
      </c>
      <c r="L212" s="42"/>
      <c r="M212" s="201" t="s">
        <v>19</v>
      </c>
      <c r="N212" s="202" t="s">
        <v>46</v>
      </c>
      <c r="O212" s="82"/>
      <c r="P212" s="203">
        <f>O212*H212</f>
        <v>0</v>
      </c>
      <c r="Q212" s="203">
        <v>0</v>
      </c>
      <c r="R212" s="203">
        <f>Q212*H212</f>
        <v>0</v>
      </c>
      <c r="S212" s="203">
        <v>0.0025000000000000001</v>
      </c>
      <c r="T212" s="204">
        <f>S212*H212</f>
        <v>8.4049999999999994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05" t="s">
        <v>232</v>
      </c>
      <c r="AT212" s="205" t="s">
        <v>127</v>
      </c>
      <c r="AU212" s="205" t="s">
        <v>85</v>
      </c>
      <c r="AY212" s="15" t="s">
        <v>126</v>
      </c>
      <c r="BE212" s="206">
        <f>IF(N212="základní",J212,0)</f>
        <v>0</v>
      </c>
      <c r="BF212" s="206">
        <f>IF(N212="snížená",J212,0)</f>
        <v>0</v>
      </c>
      <c r="BG212" s="206">
        <f>IF(N212="zákl. přenesená",J212,0)</f>
        <v>0</v>
      </c>
      <c r="BH212" s="206">
        <f>IF(N212="sníž. přenesená",J212,0)</f>
        <v>0</v>
      </c>
      <c r="BI212" s="206">
        <f>IF(N212="nulová",J212,0)</f>
        <v>0</v>
      </c>
      <c r="BJ212" s="15" t="s">
        <v>83</v>
      </c>
      <c r="BK212" s="206">
        <f>ROUND(I212*H212,2)</f>
        <v>0</v>
      </c>
      <c r="BL212" s="15" t="s">
        <v>232</v>
      </c>
      <c r="BM212" s="205" t="s">
        <v>409</v>
      </c>
    </row>
    <row r="213" s="2" customFormat="1">
      <c r="A213" s="36"/>
      <c r="B213" s="37"/>
      <c r="C213" s="38"/>
      <c r="D213" s="207" t="s">
        <v>134</v>
      </c>
      <c r="E213" s="38"/>
      <c r="F213" s="208" t="s">
        <v>410</v>
      </c>
      <c r="G213" s="38"/>
      <c r="H213" s="38"/>
      <c r="I213" s="209"/>
      <c r="J213" s="38"/>
      <c r="K213" s="38"/>
      <c r="L213" s="42"/>
      <c r="M213" s="210"/>
      <c r="N213" s="211"/>
      <c r="O213" s="82"/>
      <c r="P213" s="82"/>
      <c r="Q213" s="82"/>
      <c r="R213" s="82"/>
      <c r="S213" s="82"/>
      <c r="T213" s="83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134</v>
      </c>
      <c r="AU213" s="15" t="s">
        <v>85</v>
      </c>
    </row>
    <row r="214" s="13" customFormat="1">
      <c r="A214" s="13"/>
      <c r="B214" s="224"/>
      <c r="C214" s="225"/>
      <c r="D214" s="226" t="s">
        <v>182</v>
      </c>
      <c r="E214" s="227" t="s">
        <v>19</v>
      </c>
      <c r="F214" s="228" t="s">
        <v>397</v>
      </c>
      <c r="G214" s="225"/>
      <c r="H214" s="229">
        <v>3362</v>
      </c>
      <c r="I214" s="230"/>
      <c r="J214" s="225"/>
      <c r="K214" s="225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182</v>
      </c>
      <c r="AU214" s="235" t="s">
        <v>85</v>
      </c>
      <c r="AV214" s="13" t="s">
        <v>85</v>
      </c>
      <c r="AW214" s="13" t="s">
        <v>35</v>
      </c>
      <c r="AX214" s="13" t="s">
        <v>83</v>
      </c>
      <c r="AY214" s="235" t="s">
        <v>126</v>
      </c>
    </row>
    <row r="215" s="2" customFormat="1" ht="24.15" customHeight="1">
      <c r="A215" s="36"/>
      <c r="B215" s="37"/>
      <c r="C215" s="194" t="s">
        <v>411</v>
      </c>
      <c r="D215" s="194" t="s">
        <v>127</v>
      </c>
      <c r="E215" s="195" t="s">
        <v>412</v>
      </c>
      <c r="F215" s="196" t="s">
        <v>413</v>
      </c>
      <c r="G215" s="197" t="s">
        <v>179</v>
      </c>
      <c r="H215" s="198">
        <v>1681</v>
      </c>
      <c r="I215" s="199"/>
      <c r="J215" s="200">
        <f>ROUND(I215*H215,2)</f>
        <v>0</v>
      </c>
      <c r="K215" s="196" t="s">
        <v>241</v>
      </c>
      <c r="L215" s="42"/>
      <c r="M215" s="201" t="s">
        <v>19</v>
      </c>
      <c r="N215" s="202" t="s">
        <v>46</v>
      </c>
      <c r="O215" s="82"/>
      <c r="P215" s="203">
        <f>O215*H215</f>
        <v>0</v>
      </c>
      <c r="Q215" s="203">
        <v>0</v>
      </c>
      <c r="R215" s="203">
        <f>Q215*H215</f>
        <v>0</v>
      </c>
      <c r="S215" s="203">
        <v>0.0155</v>
      </c>
      <c r="T215" s="204">
        <f>S215*H215</f>
        <v>26.055499999999999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05" t="s">
        <v>232</v>
      </c>
      <c r="AT215" s="205" t="s">
        <v>127</v>
      </c>
      <c r="AU215" s="205" t="s">
        <v>85</v>
      </c>
      <c r="AY215" s="15" t="s">
        <v>126</v>
      </c>
      <c r="BE215" s="206">
        <f>IF(N215="základní",J215,0)</f>
        <v>0</v>
      </c>
      <c r="BF215" s="206">
        <f>IF(N215="snížená",J215,0)</f>
        <v>0</v>
      </c>
      <c r="BG215" s="206">
        <f>IF(N215="zákl. přenesená",J215,0)</f>
        <v>0</v>
      </c>
      <c r="BH215" s="206">
        <f>IF(N215="sníž. přenesená",J215,0)</f>
        <v>0</v>
      </c>
      <c r="BI215" s="206">
        <f>IF(N215="nulová",J215,0)</f>
        <v>0</v>
      </c>
      <c r="BJ215" s="15" t="s">
        <v>83</v>
      </c>
      <c r="BK215" s="206">
        <f>ROUND(I215*H215,2)</f>
        <v>0</v>
      </c>
      <c r="BL215" s="15" t="s">
        <v>232</v>
      </c>
      <c r="BM215" s="205" t="s">
        <v>414</v>
      </c>
    </row>
    <row r="216" s="13" customFormat="1">
      <c r="A216" s="13"/>
      <c r="B216" s="224"/>
      <c r="C216" s="225"/>
      <c r="D216" s="226" t="s">
        <v>182</v>
      </c>
      <c r="E216" s="227" t="s">
        <v>19</v>
      </c>
      <c r="F216" s="228" t="s">
        <v>415</v>
      </c>
      <c r="G216" s="225"/>
      <c r="H216" s="229">
        <v>1681</v>
      </c>
      <c r="I216" s="230"/>
      <c r="J216" s="225"/>
      <c r="K216" s="225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182</v>
      </c>
      <c r="AU216" s="235" t="s">
        <v>85</v>
      </c>
      <c r="AV216" s="13" t="s">
        <v>85</v>
      </c>
      <c r="AW216" s="13" t="s">
        <v>35</v>
      </c>
      <c r="AX216" s="13" t="s">
        <v>83</v>
      </c>
      <c r="AY216" s="235" t="s">
        <v>126</v>
      </c>
    </row>
    <row r="217" s="11" customFormat="1" ht="22.8" customHeight="1">
      <c r="A217" s="11"/>
      <c r="B217" s="180"/>
      <c r="C217" s="181"/>
      <c r="D217" s="182" t="s">
        <v>74</v>
      </c>
      <c r="E217" s="222" t="s">
        <v>416</v>
      </c>
      <c r="F217" s="222" t="s">
        <v>417</v>
      </c>
      <c r="G217" s="181"/>
      <c r="H217" s="181"/>
      <c r="I217" s="184"/>
      <c r="J217" s="223">
        <f>BK217</f>
        <v>0</v>
      </c>
      <c r="K217" s="181"/>
      <c r="L217" s="186"/>
      <c r="M217" s="187"/>
      <c r="N217" s="188"/>
      <c r="O217" s="188"/>
      <c r="P217" s="189">
        <f>SUM(P218:P224)</f>
        <v>0</v>
      </c>
      <c r="Q217" s="188"/>
      <c r="R217" s="189">
        <f>SUM(R218:R224)</f>
        <v>0</v>
      </c>
      <c r="S217" s="188"/>
      <c r="T217" s="190">
        <f>SUM(T218:T224)</f>
        <v>1.9695849999999999</v>
      </c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R217" s="191" t="s">
        <v>85</v>
      </c>
      <c r="AT217" s="192" t="s">
        <v>74</v>
      </c>
      <c r="AU217" s="192" t="s">
        <v>83</v>
      </c>
      <c r="AY217" s="191" t="s">
        <v>126</v>
      </c>
      <c r="BK217" s="193">
        <f>SUM(BK218:BK224)</f>
        <v>0</v>
      </c>
    </row>
    <row r="218" s="2" customFormat="1" ht="33" customHeight="1">
      <c r="A218" s="36"/>
      <c r="B218" s="37"/>
      <c r="C218" s="194" t="s">
        <v>418</v>
      </c>
      <c r="D218" s="194" t="s">
        <v>127</v>
      </c>
      <c r="E218" s="195" t="s">
        <v>419</v>
      </c>
      <c r="F218" s="196" t="s">
        <v>420</v>
      </c>
      <c r="G218" s="197" t="s">
        <v>421</v>
      </c>
      <c r="H218" s="198">
        <v>747.88499999999999</v>
      </c>
      <c r="I218" s="199"/>
      <c r="J218" s="200">
        <f>ROUND(I218*H218,2)</f>
        <v>0</v>
      </c>
      <c r="K218" s="196" t="s">
        <v>131</v>
      </c>
      <c r="L218" s="42"/>
      <c r="M218" s="201" t="s">
        <v>19</v>
      </c>
      <c r="N218" s="202" t="s">
        <v>46</v>
      </c>
      <c r="O218" s="82"/>
      <c r="P218" s="203">
        <f>O218*H218</f>
        <v>0</v>
      </c>
      <c r="Q218" s="203">
        <v>0</v>
      </c>
      <c r="R218" s="203">
        <f>Q218*H218</f>
        <v>0</v>
      </c>
      <c r="S218" s="203">
        <v>0.001</v>
      </c>
      <c r="T218" s="204">
        <f>S218*H218</f>
        <v>0.74788500000000002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05" t="s">
        <v>232</v>
      </c>
      <c r="AT218" s="205" t="s">
        <v>127</v>
      </c>
      <c r="AU218" s="205" t="s">
        <v>85</v>
      </c>
      <c r="AY218" s="15" t="s">
        <v>126</v>
      </c>
      <c r="BE218" s="206">
        <f>IF(N218="základní",J218,0)</f>
        <v>0</v>
      </c>
      <c r="BF218" s="206">
        <f>IF(N218="snížená",J218,0)</f>
        <v>0</v>
      </c>
      <c r="BG218" s="206">
        <f>IF(N218="zákl. přenesená",J218,0)</f>
        <v>0</v>
      </c>
      <c r="BH218" s="206">
        <f>IF(N218="sníž. přenesená",J218,0)</f>
        <v>0</v>
      </c>
      <c r="BI218" s="206">
        <f>IF(N218="nulová",J218,0)</f>
        <v>0</v>
      </c>
      <c r="BJ218" s="15" t="s">
        <v>83</v>
      </c>
      <c r="BK218" s="206">
        <f>ROUND(I218*H218,2)</f>
        <v>0</v>
      </c>
      <c r="BL218" s="15" t="s">
        <v>232</v>
      </c>
      <c r="BM218" s="205" t="s">
        <v>422</v>
      </c>
    </row>
    <row r="219" s="2" customFormat="1">
      <c r="A219" s="36"/>
      <c r="B219" s="37"/>
      <c r="C219" s="38"/>
      <c r="D219" s="207" t="s">
        <v>134</v>
      </c>
      <c r="E219" s="38"/>
      <c r="F219" s="208" t="s">
        <v>423</v>
      </c>
      <c r="G219" s="38"/>
      <c r="H219" s="38"/>
      <c r="I219" s="209"/>
      <c r="J219" s="38"/>
      <c r="K219" s="38"/>
      <c r="L219" s="42"/>
      <c r="M219" s="210"/>
      <c r="N219" s="211"/>
      <c r="O219" s="82"/>
      <c r="P219" s="82"/>
      <c r="Q219" s="82"/>
      <c r="R219" s="82"/>
      <c r="S219" s="82"/>
      <c r="T219" s="83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5" t="s">
        <v>134</v>
      </c>
      <c r="AU219" s="15" t="s">
        <v>85</v>
      </c>
    </row>
    <row r="220" s="13" customFormat="1">
      <c r="A220" s="13"/>
      <c r="B220" s="224"/>
      <c r="C220" s="225"/>
      <c r="D220" s="226" t="s">
        <v>182</v>
      </c>
      <c r="E220" s="227" t="s">
        <v>19</v>
      </c>
      <c r="F220" s="228" t="s">
        <v>424</v>
      </c>
      <c r="G220" s="225"/>
      <c r="H220" s="229">
        <v>747.88499999999999</v>
      </c>
      <c r="I220" s="230"/>
      <c r="J220" s="225"/>
      <c r="K220" s="225"/>
      <c r="L220" s="231"/>
      <c r="M220" s="232"/>
      <c r="N220" s="233"/>
      <c r="O220" s="233"/>
      <c r="P220" s="233"/>
      <c r="Q220" s="233"/>
      <c r="R220" s="233"/>
      <c r="S220" s="233"/>
      <c r="T220" s="23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5" t="s">
        <v>182</v>
      </c>
      <c r="AU220" s="235" t="s">
        <v>85</v>
      </c>
      <c r="AV220" s="13" t="s">
        <v>85</v>
      </c>
      <c r="AW220" s="13" t="s">
        <v>35</v>
      </c>
      <c r="AX220" s="13" t="s">
        <v>83</v>
      </c>
      <c r="AY220" s="235" t="s">
        <v>126</v>
      </c>
    </row>
    <row r="221" s="2" customFormat="1" ht="33" customHeight="1">
      <c r="A221" s="36"/>
      <c r="B221" s="37"/>
      <c r="C221" s="194" t="s">
        <v>425</v>
      </c>
      <c r="D221" s="194" t="s">
        <v>127</v>
      </c>
      <c r="E221" s="195" t="s">
        <v>426</v>
      </c>
      <c r="F221" s="196" t="s">
        <v>427</v>
      </c>
      <c r="G221" s="197" t="s">
        <v>421</v>
      </c>
      <c r="H221" s="198">
        <v>1221.7000000000001</v>
      </c>
      <c r="I221" s="199"/>
      <c r="J221" s="200">
        <f>ROUND(I221*H221,2)</f>
        <v>0</v>
      </c>
      <c r="K221" s="196" t="s">
        <v>131</v>
      </c>
      <c r="L221" s="42"/>
      <c r="M221" s="201" t="s">
        <v>19</v>
      </c>
      <c r="N221" s="202" t="s">
        <v>46</v>
      </c>
      <c r="O221" s="82"/>
      <c r="P221" s="203">
        <f>O221*H221</f>
        <v>0</v>
      </c>
      <c r="Q221" s="203">
        <v>0</v>
      </c>
      <c r="R221" s="203">
        <f>Q221*H221</f>
        <v>0</v>
      </c>
      <c r="S221" s="203">
        <v>0.001</v>
      </c>
      <c r="T221" s="204">
        <f>S221*H221</f>
        <v>1.2217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05" t="s">
        <v>232</v>
      </c>
      <c r="AT221" s="205" t="s">
        <v>127</v>
      </c>
      <c r="AU221" s="205" t="s">
        <v>85</v>
      </c>
      <c r="AY221" s="15" t="s">
        <v>126</v>
      </c>
      <c r="BE221" s="206">
        <f>IF(N221="základní",J221,0)</f>
        <v>0</v>
      </c>
      <c r="BF221" s="206">
        <f>IF(N221="snížená",J221,0)</f>
        <v>0</v>
      </c>
      <c r="BG221" s="206">
        <f>IF(N221="zákl. přenesená",J221,0)</f>
        <v>0</v>
      </c>
      <c r="BH221" s="206">
        <f>IF(N221="sníž. přenesená",J221,0)</f>
        <v>0</v>
      </c>
      <c r="BI221" s="206">
        <f>IF(N221="nulová",J221,0)</f>
        <v>0</v>
      </c>
      <c r="BJ221" s="15" t="s">
        <v>83</v>
      </c>
      <c r="BK221" s="206">
        <f>ROUND(I221*H221,2)</f>
        <v>0</v>
      </c>
      <c r="BL221" s="15" t="s">
        <v>232</v>
      </c>
      <c r="BM221" s="205" t="s">
        <v>428</v>
      </c>
    </row>
    <row r="222" s="2" customFormat="1">
      <c r="A222" s="36"/>
      <c r="B222" s="37"/>
      <c r="C222" s="38"/>
      <c r="D222" s="207" t="s">
        <v>134</v>
      </c>
      <c r="E222" s="38"/>
      <c r="F222" s="208" t="s">
        <v>429</v>
      </c>
      <c r="G222" s="38"/>
      <c r="H222" s="38"/>
      <c r="I222" s="209"/>
      <c r="J222" s="38"/>
      <c r="K222" s="38"/>
      <c r="L222" s="42"/>
      <c r="M222" s="210"/>
      <c r="N222" s="211"/>
      <c r="O222" s="82"/>
      <c r="P222" s="82"/>
      <c r="Q222" s="82"/>
      <c r="R222" s="82"/>
      <c r="S222" s="82"/>
      <c r="T222" s="83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5" t="s">
        <v>134</v>
      </c>
      <c r="AU222" s="15" t="s">
        <v>85</v>
      </c>
    </row>
    <row r="223" s="13" customFormat="1">
      <c r="A223" s="13"/>
      <c r="B223" s="224"/>
      <c r="C223" s="225"/>
      <c r="D223" s="226" t="s">
        <v>182</v>
      </c>
      <c r="E223" s="227" t="s">
        <v>19</v>
      </c>
      <c r="F223" s="228" t="s">
        <v>430</v>
      </c>
      <c r="G223" s="225"/>
      <c r="H223" s="229">
        <v>821.70000000000005</v>
      </c>
      <c r="I223" s="230"/>
      <c r="J223" s="225"/>
      <c r="K223" s="225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182</v>
      </c>
      <c r="AU223" s="235" t="s">
        <v>85</v>
      </c>
      <c r="AV223" s="13" t="s">
        <v>85</v>
      </c>
      <c r="AW223" s="13" t="s">
        <v>35</v>
      </c>
      <c r="AX223" s="13" t="s">
        <v>75</v>
      </c>
      <c r="AY223" s="235" t="s">
        <v>126</v>
      </c>
    </row>
    <row r="224" s="13" customFormat="1">
      <c r="A224" s="13"/>
      <c r="B224" s="224"/>
      <c r="C224" s="225"/>
      <c r="D224" s="226" t="s">
        <v>182</v>
      </c>
      <c r="E224" s="227" t="s">
        <v>19</v>
      </c>
      <c r="F224" s="228" t="s">
        <v>431</v>
      </c>
      <c r="G224" s="225"/>
      <c r="H224" s="229">
        <v>400</v>
      </c>
      <c r="I224" s="230"/>
      <c r="J224" s="225"/>
      <c r="K224" s="225"/>
      <c r="L224" s="231"/>
      <c r="M224" s="232"/>
      <c r="N224" s="233"/>
      <c r="O224" s="233"/>
      <c r="P224" s="233"/>
      <c r="Q224" s="233"/>
      <c r="R224" s="233"/>
      <c r="S224" s="233"/>
      <c r="T224" s="23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5" t="s">
        <v>182</v>
      </c>
      <c r="AU224" s="235" t="s">
        <v>85</v>
      </c>
      <c r="AV224" s="13" t="s">
        <v>85</v>
      </c>
      <c r="AW224" s="13" t="s">
        <v>35</v>
      </c>
      <c r="AX224" s="13" t="s">
        <v>75</v>
      </c>
      <c r="AY224" s="235" t="s">
        <v>126</v>
      </c>
    </row>
    <row r="225" s="11" customFormat="1" ht="22.8" customHeight="1">
      <c r="A225" s="11"/>
      <c r="B225" s="180"/>
      <c r="C225" s="181"/>
      <c r="D225" s="182" t="s">
        <v>74</v>
      </c>
      <c r="E225" s="222" t="s">
        <v>432</v>
      </c>
      <c r="F225" s="222" t="s">
        <v>433</v>
      </c>
      <c r="G225" s="181"/>
      <c r="H225" s="181"/>
      <c r="I225" s="184"/>
      <c r="J225" s="223">
        <f>BK225</f>
        <v>0</v>
      </c>
      <c r="K225" s="181"/>
      <c r="L225" s="186"/>
      <c r="M225" s="187"/>
      <c r="N225" s="188"/>
      <c r="O225" s="188"/>
      <c r="P225" s="189">
        <f>SUM(P226:P235)</f>
        <v>0</v>
      </c>
      <c r="Q225" s="188"/>
      <c r="R225" s="189">
        <f>SUM(R226:R235)</f>
        <v>0</v>
      </c>
      <c r="S225" s="188"/>
      <c r="T225" s="190">
        <f>SUM(T226:T235)</f>
        <v>0</v>
      </c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R225" s="191" t="s">
        <v>85</v>
      </c>
      <c r="AT225" s="192" t="s">
        <v>74</v>
      </c>
      <c r="AU225" s="192" t="s">
        <v>83</v>
      </c>
      <c r="AY225" s="191" t="s">
        <v>126</v>
      </c>
      <c r="BK225" s="193">
        <f>SUM(BK226:BK235)</f>
        <v>0</v>
      </c>
    </row>
    <row r="226" s="2" customFormat="1" ht="37.8" customHeight="1">
      <c r="A226" s="36"/>
      <c r="B226" s="37"/>
      <c r="C226" s="194" t="s">
        <v>434</v>
      </c>
      <c r="D226" s="194" t="s">
        <v>127</v>
      </c>
      <c r="E226" s="195" t="s">
        <v>435</v>
      </c>
      <c r="F226" s="196" t="s">
        <v>436</v>
      </c>
      <c r="G226" s="197" t="s">
        <v>318</v>
      </c>
      <c r="H226" s="198">
        <v>7</v>
      </c>
      <c r="I226" s="199"/>
      <c r="J226" s="200">
        <f>ROUND(I226*H226,2)</f>
        <v>0</v>
      </c>
      <c r="K226" s="196" t="s">
        <v>241</v>
      </c>
      <c r="L226" s="42"/>
      <c r="M226" s="201" t="s">
        <v>19</v>
      </c>
      <c r="N226" s="202" t="s">
        <v>46</v>
      </c>
      <c r="O226" s="82"/>
      <c r="P226" s="203">
        <f>O226*H226</f>
        <v>0</v>
      </c>
      <c r="Q226" s="203">
        <v>0</v>
      </c>
      <c r="R226" s="203">
        <f>Q226*H226</f>
        <v>0</v>
      </c>
      <c r="S226" s="203">
        <v>0</v>
      </c>
      <c r="T226" s="204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05" t="s">
        <v>232</v>
      </c>
      <c r="AT226" s="205" t="s">
        <v>127</v>
      </c>
      <c r="AU226" s="205" t="s">
        <v>85</v>
      </c>
      <c r="AY226" s="15" t="s">
        <v>126</v>
      </c>
      <c r="BE226" s="206">
        <f>IF(N226="základní",J226,0)</f>
        <v>0</v>
      </c>
      <c r="BF226" s="206">
        <f>IF(N226="snížená",J226,0)</f>
        <v>0</v>
      </c>
      <c r="BG226" s="206">
        <f>IF(N226="zákl. přenesená",J226,0)</f>
        <v>0</v>
      </c>
      <c r="BH226" s="206">
        <f>IF(N226="sníž. přenesená",J226,0)</f>
        <v>0</v>
      </c>
      <c r="BI226" s="206">
        <f>IF(N226="nulová",J226,0)</f>
        <v>0</v>
      </c>
      <c r="BJ226" s="15" t="s">
        <v>83</v>
      </c>
      <c r="BK226" s="206">
        <f>ROUND(I226*H226,2)</f>
        <v>0</v>
      </c>
      <c r="BL226" s="15" t="s">
        <v>232</v>
      </c>
      <c r="BM226" s="205" t="s">
        <v>437</v>
      </c>
    </row>
    <row r="227" s="13" customFormat="1">
      <c r="A227" s="13"/>
      <c r="B227" s="224"/>
      <c r="C227" s="225"/>
      <c r="D227" s="226" t="s">
        <v>182</v>
      </c>
      <c r="E227" s="227" t="s">
        <v>19</v>
      </c>
      <c r="F227" s="228" t="s">
        <v>438</v>
      </c>
      <c r="G227" s="225"/>
      <c r="H227" s="229">
        <v>7</v>
      </c>
      <c r="I227" s="230"/>
      <c r="J227" s="225"/>
      <c r="K227" s="225"/>
      <c r="L227" s="231"/>
      <c r="M227" s="232"/>
      <c r="N227" s="233"/>
      <c r="O227" s="233"/>
      <c r="P227" s="233"/>
      <c r="Q227" s="233"/>
      <c r="R227" s="233"/>
      <c r="S227" s="233"/>
      <c r="T227" s="23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5" t="s">
        <v>182</v>
      </c>
      <c r="AU227" s="235" t="s">
        <v>85</v>
      </c>
      <c r="AV227" s="13" t="s">
        <v>85</v>
      </c>
      <c r="AW227" s="13" t="s">
        <v>35</v>
      </c>
      <c r="AX227" s="13" t="s">
        <v>83</v>
      </c>
      <c r="AY227" s="235" t="s">
        <v>126</v>
      </c>
    </row>
    <row r="228" s="2" customFormat="1" ht="37.8" customHeight="1">
      <c r="A228" s="36"/>
      <c r="B228" s="37"/>
      <c r="C228" s="194" t="s">
        <v>439</v>
      </c>
      <c r="D228" s="194" t="s">
        <v>127</v>
      </c>
      <c r="E228" s="195" t="s">
        <v>440</v>
      </c>
      <c r="F228" s="196" t="s">
        <v>441</v>
      </c>
      <c r="G228" s="197" t="s">
        <v>318</v>
      </c>
      <c r="H228" s="198">
        <v>1</v>
      </c>
      <c r="I228" s="199"/>
      <c r="J228" s="200">
        <f>ROUND(I228*H228,2)</f>
        <v>0</v>
      </c>
      <c r="K228" s="196" t="s">
        <v>241</v>
      </c>
      <c r="L228" s="42"/>
      <c r="M228" s="201" t="s">
        <v>19</v>
      </c>
      <c r="N228" s="202" t="s">
        <v>46</v>
      </c>
      <c r="O228" s="82"/>
      <c r="P228" s="203">
        <f>O228*H228</f>
        <v>0</v>
      </c>
      <c r="Q228" s="203">
        <v>0</v>
      </c>
      <c r="R228" s="203">
        <f>Q228*H228</f>
        <v>0</v>
      </c>
      <c r="S228" s="203">
        <v>0</v>
      </c>
      <c r="T228" s="204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05" t="s">
        <v>232</v>
      </c>
      <c r="AT228" s="205" t="s">
        <v>127</v>
      </c>
      <c r="AU228" s="205" t="s">
        <v>85</v>
      </c>
      <c r="AY228" s="15" t="s">
        <v>126</v>
      </c>
      <c r="BE228" s="206">
        <f>IF(N228="základní",J228,0)</f>
        <v>0</v>
      </c>
      <c r="BF228" s="206">
        <f>IF(N228="snížená",J228,0)</f>
        <v>0</v>
      </c>
      <c r="BG228" s="206">
        <f>IF(N228="zákl. přenesená",J228,0)</f>
        <v>0</v>
      </c>
      <c r="BH228" s="206">
        <f>IF(N228="sníž. přenesená",J228,0)</f>
        <v>0</v>
      </c>
      <c r="BI228" s="206">
        <f>IF(N228="nulová",J228,0)</f>
        <v>0</v>
      </c>
      <c r="BJ228" s="15" t="s">
        <v>83</v>
      </c>
      <c r="BK228" s="206">
        <f>ROUND(I228*H228,2)</f>
        <v>0</v>
      </c>
      <c r="BL228" s="15" t="s">
        <v>232</v>
      </c>
      <c r="BM228" s="205" t="s">
        <v>442</v>
      </c>
    </row>
    <row r="229" s="13" customFormat="1">
      <c r="A229" s="13"/>
      <c r="B229" s="224"/>
      <c r="C229" s="225"/>
      <c r="D229" s="226" t="s">
        <v>182</v>
      </c>
      <c r="E229" s="227" t="s">
        <v>19</v>
      </c>
      <c r="F229" s="228" t="s">
        <v>443</v>
      </c>
      <c r="G229" s="225"/>
      <c r="H229" s="229">
        <v>1</v>
      </c>
      <c r="I229" s="230"/>
      <c r="J229" s="225"/>
      <c r="K229" s="225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182</v>
      </c>
      <c r="AU229" s="235" t="s">
        <v>85</v>
      </c>
      <c r="AV229" s="13" t="s">
        <v>85</v>
      </c>
      <c r="AW229" s="13" t="s">
        <v>35</v>
      </c>
      <c r="AX229" s="13" t="s">
        <v>83</v>
      </c>
      <c r="AY229" s="235" t="s">
        <v>126</v>
      </c>
    </row>
    <row r="230" s="2" customFormat="1" ht="37.8" customHeight="1">
      <c r="A230" s="36"/>
      <c r="B230" s="37"/>
      <c r="C230" s="194" t="s">
        <v>444</v>
      </c>
      <c r="D230" s="194" t="s">
        <v>127</v>
      </c>
      <c r="E230" s="195" t="s">
        <v>445</v>
      </c>
      <c r="F230" s="196" t="s">
        <v>446</v>
      </c>
      <c r="G230" s="197" t="s">
        <v>318</v>
      </c>
      <c r="H230" s="198">
        <v>1</v>
      </c>
      <c r="I230" s="199"/>
      <c r="J230" s="200">
        <f>ROUND(I230*H230,2)</f>
        <v>0</v>
      </c>
      <c r="K230" s="196" t="s">
        <v>241</v>
      </c>
      <c r="L230" s="42"/>
      <c r="M230" s="201" t="s">
        <v>19</v>
      </c>
      <c r="N230" s="202" t="s">
        <v>46</v>
      </c>
      <c r="O230" s="82"/>
      <c r="P230" s="203">
        <f>O230*H230</f>
        <v>0</v>
      </c>
      <c r="Q230" s="203">
        <v>0</v>
      </c>
      <c r="R230" s="203">
        <f>Q230*H230</f>
        <v>0</v>
      </c>
      <c r="S230" s="203">
        <v>0</v>
      </c>
      <c r="T230" s="204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05" t="s">
        <v>232</v>
      </c>
      <c r="AT230" s="205" t="s">
        <v>127</v>
      </c>
      <c r="AU230" s="205" t="s">
        <v>85</v>
      </c>
      <c r="AY230" s="15" t="s">
        <v>126</v>
      </c>
      <c r="BE230" s="206">
        <f>IF(N230="základní",J230,0)</f>
        <v>0</v>
      </c>
      <c r="BF230" s="206">
        <f>IF(N230="snížená",J230,0)</f>
        <v>0</v>
      </c>
      <c r="BG230" s="206">
        <f>IF(N230="zákl. přenesená",J230,0)</f>
        <v>0</v>
      </c>
      <c r="BH230" s="206">
        <f>IF(N230="sníž. přenesená",J230,0)</f>
        <v>0</v>
      </c>
      <c r="BI230" s="206">
        <f>IF(N230="nulová",J230,0)</f>
        <v>0</v>
      </c>
      <c r="BJ230" s="15" t="s">
        <v>83</v>
      </c>
      <c r="BK230" s="206">
        <f>ROUND(I230*H230,2)</f>
        <v>0</v>
      </c>
      <c r="BL230" s="15" t="s">
        <v>232</v>
      </c>
      <c r="BM230" s="205" t="s">
        <v>447</v>
      </c>
    </row>
    <row r="231" s="13" customFormat="1">
      <c r="A231" s="13"/>
      <c r="B231" s="224"/>
      <c r="C231" s="225"/>
      <c r="D231" s="226" t="s">
        <v>182</v>
      </c>
      <c r="E231" s="227" t="s">
        <v>19</v>
      </c>
      <c r="F231" s="228" t="s">
        <v>443</v>
      </c>
      <c r="G231" s="225"/>
      <c r="H231" s="229">
        <v>1</v>
      </c>
      <c r="I231" s="230"/>
      <c r="J231" s="225"/>
      <c r="K231" s="225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182</v>
      </c>
      <c r="AU231" s="235" t="s">
        <v>85</v>
      </c>
      <c r="AV231" s="13" t="s">
        <v>85</v>
      </c>
      <c r="AW231" s="13" t="s">
        <v>35</v>
      </c>
      <c r="AX231" s="13" t="s">
        <v>83</v>
      </c>
      <c r="AY231" s="235" t="s">
        <v>126</v>
      </c>
    </row>
    <row r="232" s="2" customFormat="1" ht="37.8" customHeight="1">
      <c r="A232" s="36"/>
      <c r="B232" s="37"/>
      <c r="C232" s="194" t="s">
        <v>448</v>
      </c>
      <c r="D232" s="194" t="s">
        <v>127</v>
      </c>
      <c r="E232" s="195" t="s">
        <v>449</v>
      </c>
      <c r="F232" s="196" t="s">
        <v>450</v>
      </c>
      <c r="G232" s="197" t="s">
        <v>318</v>
      </c>
      <c r="H232" s="198">
        <v>1</v>
      </c>
      <c r="I232" s="199"/>
      <c r="J232" s="200">
        <f>ROUND(I232*H232,2)</f>
        <v>0</v>
      </c>
      <c r="K232" s="196" t="s">
        <v>241</v>
      </c>
      <c r="L232" s="42"/>
      <c r="M232" s="201" t="s">
        <v>19</v>
      </c>
      <c r="N232" s="202" t="s">
        <v>46</v>
      </c>
      <c r="O232" s="82"/>
      <c r="P232" s="203">
        <f>O232*H232</f>
        <v>0</v>
      </c>
      <c r="Q232" s="203">
        <v>0</v>
      </c>
      <c r="R232" s="203">
        <f>Q232*H232</f>
        <v>0</v>
      </c>
      <c r="S232" s="203">
        <v>0</v>
      </c>
      <c r="T232" s="204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05" t="s">
        <v>232</v>
      </c>
      <c r="AT232" s="205" t="s">
        <v>127</v>
      </c>
      <c r="AU232" s="205" t="s">
        <v>85</v>
      </c>
      <c r="AY232" s="15" t="s">
        <v>126</v>
      </c>
      <c r="BE232" s="206">
        <f>IF(N232="základní",J232,0)</f>
        <v>0</v>
      </c>
      <c r="BF232" s="206">
        <f>IF(N232="snížená",J232,0)</f>
        <v>0</v>
      </c>
      <c r="BG232" s="206">
        <f>IF(N232="zákl. přenesená",J232,0)</f>
        <v>0</v>
      </c>
      <c r="BH232" s="206">
        <f>IF(N232="sníž. přenesená",J232,0)</f>
        <v>0</v>
      </c>
      <c r="BI232" s="206">
        <f>IF(N232="nulová",J232,0)</f>
        <v>0</v>
      </c>
      <c r="BJ232" s="15" t="s">
        <v>83</v>
      </c>
      <c r="BK232" s="206">
        <f>ROUND(I232*H232,2)</f>
        <v>0</v>
      </c>
      <c r="BL232" s="15" t="s">
        <v>232</v>
      </c>
      <c r="BM232" s="205" t="s">
        <v>451</v>
      </c>
    </row>
    <row r="233" s="13" customFormat="1">
      <c r="A233" s="13"/>
      <c r="B233" s="224"/>
      <c r="C233" s="225"/>
      <c r="D233" s="226" t="s">
        <v>182</v>
      </c>
      <c r="E233" s="227" t="s">
        <v>19</v>
      </c>
      <c r="F233" s="228" t="s">
        <v>443</v>
      </c>
      <c r="G233" s="225"/>
      <c r="H233" s="229">
        <v>1</v>
      </c>
      <c r="I233" s="230"/>
      <c r="J233" s="225"/>
      <c r="K233" s="225"/>
      <c r="L233" s="231"/>
      <c r="M233" s="232"/>
      <c r="N233" s="233"/>
      <c r="O233" s="233"/>
      <c r="P233" s="233"/>
      <c r="Q233" s="233"/>
      <c r="R233" s="233"/>
      <c r="S233" s="233"/>
      <c r="T233" s="23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5" t="s">
        <v>182</v>
      </c>
      <c r="AU233" s="235" t="s">
        <v>85</v>
      </c>
      <c r="AV233" s="13" t="s">
        <v>85</v>
      </c>
      <c r="AW233" s="13" t="s">
        <v>35</v>
      </c>
      <c r="AX233" s="13" t="s">
        <v>83</v>
      </c>
      <c r="AY233" s="235" t="s">
        <v>126</v>
      </c>
    </row>
    <row r="234" s="2" customFormat="1" ht="37.8" customHeight="1">
      <c r="A234" s="36"/>
      <c r="B234" s="37"/>
      <c r="C234" s="194" t="s">
        <v>452</v>
      </c>
      <c r="D234" s="194" t="s">
        <v>127</v>
      </c>
      <c r="E234" s="195" t="s">
        <v>453</v>
      </c>
      <c r="F234" s="196" t="s">
        <v>454</v>
      </c>
      <c r="G234" s="197" t="s">
        <v>318</v>
      </c>
      <c r="H234" s="198">
        <v>1</v>
      </c>
      <c r="I234" s="199"/>
      <c r="J234" s="200">
        <f>ROUND(I234*H234,2)</f>
        <v>0</v>
      </c>
      <c r="K234" s="196" t="s">
        <v>241</v>
      </c>
      <c r="L234" s="42"/>
      <c r="M234" s="201" t="s">
        <v>19</v>
      </c>
      <c r="N234" s="202" t="s">
        <v>46</v>
      </c>
      <c r="O234" s="82"/>
      <c r="P234" s="203">
        <f>O234*H234</f>
        <v>0</v>
      </c>
      <c r="Q234" s="203">
        <v>0</v>
      </c>
      <c r="R234" s="203">
        <f>Q234*H234</f>
        <v>0</v>
      </c>
      <c r="S234" s="203">
        <v>0</v>
      </c>
      <c r="T234" s="204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05" t="s">
        <v>232</v>
      </c>
      <c r="AT234" s="205" t="s">
        <v>127</v>
      </c>
      <c r="AU234" s="205" t="s">
        <v>85</v>
      </c>
      <c r="AY234" s="15" t="s">
        <v>126</v>
      </c>
      <c r="BE234" s="206">
        <f>IF(N234="základní",J234,0)</f>
        <v>0</v>
      </c>
      <c r="BF234" s="206">
        <f>IF(N234="snížená",J234,0)</f>
        <v>0</v>
      </c>
      <c r="BG234" s="206">
        <f>IF(N234="zákl. přenesená",J234,0)</f>
        <v>0</v>
      </c>
      <c r="BH234" s="206">
        <f>IF(N234="sníž. přenesená",J234,0)</f>
        <v>0</v>
      </c>
      <c r="BI234" s="206">
        <f>IF(N234="nulová",J234,0)</f>
        <v>0</v>
      </c>
      <c r="BJ234" s="15" t="s">
        <v>83</v>
      </c>
      <c r="BK234" s="206">
        <f>ROUND(I234*H234,2)</f>
        <v>0</v>
      </c>
      <c r="BL234" s="15" t="s">
        <v>232</v>
      </c>
      <c r="BM234" s="205" t="s">
        <v>455</v>
      </c>
    </row>
    <row r="235" s="13" customFormat="1">
      <c r="A235" s="13"/>
      <c r="B235" s="224"/>
      <c r="C235" s="225"/>
      <c r="D235" s="226" t="s">
        <v>182</v>
      </c>
      <c r="E235" s="227" t="s">
        <v>19</v>
      </c>
      <c r="F235" s="228" t="s">
        <v>443</v>
      </c>
      <c r="G235" s="225"/>
      <c r="H235" s="229">
        <v>1</v>
      </c>
      <c r="I235" s="230"/>
      <c r="J235" s="225"/>
      <c r="K235" s="225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182</v>
      </c>
      <c r="AU235" s="235" t="s">
        <v>85</v>
      </c>
      <c r="AV235" s="13" t="s">
        <v>85</v>
      </c>
      <c r="AW235" s="13" t="s">
        <v>35</v>
      </c>
      <c r="AX235" s="13" t="s">
        <v>83</v>
      </c>
      <c r="AY235" s="235" t="s">
        <v>126</v>
      </c>
    </row>
    <row r="236" s="11" customFormat="1" ht="22.8" customHeight="1">
      <c r="A236" s="11"/>
      <c r="B236" s="180"/>
      <c r="C236" s="181"/>
      <c r="D236" s="182" t="s">
        <v>74</v>
      </c>
      <c r="E236" s="222" t="s">
        <v>456</v>
      </c>
      <c r="F236" s="222" t="s">
        <v>457</v>
      </c>
      <c r="G236" s="181"/>
      <c r="H236" s="181"/>
      <c r="I236" s="184"/>
      <c r="J236" s="223">
        <f>BK236</f>
        <v>0</v>
      </c>
      <c r="K236" s="181"/>
      <c r="L236" s="186"/>
      <c r="M236" s="187"/>
      <c r="N236" s="188"/>
      <c r="O236" s="188"/>
      <c r="P236" s="189">
        <f>SUM(P237:P242)</f>
        <v>0</v>
      </c>
      <c r="Q236" s="188"/>
      <c r="R236" s="189">
        <f>SUM(R237:R242)</f>
        <v>0</v>
      </c>
      <c r="S236" s="188"/>
      <c r="T236" s="190">
        <f>SUM(T237:T242)</f>
        <v>0</v>
      </c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R236" s="191" t="s">
        <v>83</v>
      </c>
      <c r="AT236" s="192" t="s">
        <v>74</v>
      </c>
      <c r="AU236" s="192" t="s">
        <v>83</v>
      </c>
      <c r="AY236" s="191" t="s">
        <v>126</v>
      </c>
      <c r="BK236" s="193">
        <f>SUM(BK237:BK242)</f>
        <v>0</v>
      </c>
    </row>
    <row r="237" s="2" customFormat="1" ht="24.15" customHeight="1">
      <c r="A237" s="36"/>
      <c r="B237" s="37"/>
      <c r="C237" s="194" t="s">
        <v>458</v>
      </c>
      <c r="D237" s="194" t="s">
        <v>127</v>
      </c>
      <c r="E237" s="195" t="s">
        <v>459</v>
      </c>
      <c r="F237" s="196" t="s">
        <v>460</v>
      </c>
      <c r="G237" s="197" t="s">
        <v>204</v>
      </c>
      <c r="H237" s="198">
        <v>1</v>
      </c>
      <c r="I237" s="199"/>
      <c r="J237" s="200">
        <f>ROUND(I237*H237,2)</f>
        <v>0</v>
      </c>
      <c r="K237" s="196" t="s">
        <v>241</v>
      </c>
      <c r="L237" s="42"/>
      <c r="M237" s="201" t="s">
        <v>19</v>
      </c>
      <c r="N237" s="202" t="s">
        <v>46</v>
      </c>
      <c r="O237" s="82"/>
      <c r="P237" s="203">
        <f>O237*H237</f>
        <v>0</v>
      </c>
      <c r="Q237" s="203">
        <v>0</v>
      </c>
      <c r="R237" s="203">
        <f>Q237*H237</f>
        <v>0</v>
      </c>
      <c r="S237" s="203">
        <v>0</v>
      </c>
      <c r="T237" s="204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05" t="s">
        <v>145</v>
      </c>
      <c r="AT237" s="205" t="s">
        <v>127</v>
      </c>
      <c r="AU237" s="205" t="s">
        <v>85</v>
      </c>
      <c r="AY237" s="15" t="s">
        <v>126</v>
      </c>
      <c r="BE237" s="206">
        <f>IF(N237="základní",J237,0)</f>
        <v>0</v>
      </c>
      <c r="BF237" s="206">
        <f>IF(N237="snížená",J237,0)</f>
        <v>0</v>
      </c>
      <c r="BG237" s="206">
        <f>IF(N237="zákl. přenesená",J237,0)</f>
        <v>0</v>
      </c>
      <c r="BH237" s="206">
        <f>IF(N237="sníž. přenesená",J237,0)</f>
        <v>0</v>
      </c>
      <c r="BI237" s="206">
        <f>IF(N237="nulová",J237,0)</f>
        <v>0</v>
      </c>
      <c r="BJ237" s="15" t="s">
        <v>83</v>
      </c>
      <c r="BK237" s="206">
        <f>ROUND(I237*H237,2)</f>
        <v>0</v>
      </c>
      <c r="BL237" s="15" t="s">
        <v>145</v>
      </c>
      <c r="BM237" s="205" t="s">
        <v>461</v>
      </c>
    </row>
    <row r="238" s="2" customFormat="1" ht="62.7" customHeight="1">
      <c r="A238" s="36"/>
      <c r="B238" s="37"/>
      <c r="C238" s="194" t="s">
        <v>462</v>
      </c>
      <c r="D238" s="194" t="s">
        <v>127</v>
      </c>
      <c r="E238" s="195" t="s">
        <v>235</v>
      </c>
      <c r="F238" s="196" t="s">
        <v>236</v>
      </c>
      <c r="G238" s="197" t="s">
        <v>204</v>
      </c>
      <c r="H238" s="198">
        <v>1</v>
      </c>
      <c r="I238" s="199"/>
      <c r="J238" s="200">
        <f>ROUND(I238*H238,2)</f>
        <v>0</v>
      </c>
      <c r="K238" s="196" t="s">
        <v>131</v>
      </c>
      <c r="L238" s="42"/>
      <c r="M238" s="201" t="s">
        <v>19</v>
      </c>
      <c r="N238" s="202" t="s">
        <v>46</v>
      </c>
      <c r="O238" s="82"/>
      <c r="P238" s="203">
        <f>O238*H238</f>
        <v>0</v>
      </c>
      <c r="Q238" s="203">
        <v>0</v>
      </c>
      <c r="R238" s="203">
        <f>Q238*H238</f>
        <v>0</v>
      </c>
      <c r="S238" s="203">
        <v>0</v>
      </c>
      <c r="T238" s="204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05" t="s">
        <v>145</v>
      </c>
      <c r="AT238" s="205" t="s">
        <v>127</v>
      </c>
      <c r="AU238" s="205" t="s">
        <v>85</v>
      </c>
      <c r="AY238" s="15" t="s">
        <v>126</v>
      </c>
      <c r="BE238" s="206">
        <f>IF(N238="základní",J238,0)</f>
        <v>0</v>
      </c>
      <c r="BF238" s="206">
        <f>IF(N238="snížená",J238,0)</f>
        <v>0</v>
      </c>
      <c r="BG238" s="206">
        <f>IF(N238="zákl. přenesená",J238,0)</f>
        <v>0</v>
      </c>
      <c r="BH238" s="206">
        <f>IF(N238="sníž. přenesená",J238,0)</f>
        <v>0</v>
      </c>
      <c r="BI238" s="206">
        <f>IF(N238="nulová",J238,0)</f>
        <v>0</v>
      </c>
      <c r="BJ238" s="15" t="s">
        <v>83</v>
      </c>
      <c r="BK238" s="206">
        <f>ROUND(I238*H238,2)</f>
        <v>0</v>
      </c>
      <c r="BL238" s="15" t="s">
        <v>145</v>
      </c>
      <c r="BM238" s="205" t="s">
        <v>463</v>
      </c>
    </row>
    <row r="239" s="2" customFormat="1">
      <c r="A239" s="36"/>
      <c r="B239" s="37"/>
      <c r="C239" s="38"/>
      <c r="D239" s="207" t="s">
        <v>134</v>
      </c>
      <c r="E239" s="38"/>
      <c r="F239" s="208" t="s">
        <v>238</v>
      </c>
      <c r="G239" s="38"/>
      <c r="H239" s="38"/>
      <c r="I239" s="209"/>
      <c r="J239" s="38"/>
      <c r="K239" s="38"/>
      <c r="L239" s="42"/>
      <c r="M239" s="210"/>
      <c r="N239" s="211"/>
      <c r="O239" s="82"/>
      <c r="P239" s="82"/>
      <c r="Q239" s="82"/>
      <c r="R239" s="82"/>
      <c r="S239" s="82"/>
      <c r="T239" s="83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5" t="s">
        <v>134</v>
      </c>
      <c r="AU239" s="15" t="s">
        <v>85</v>
      </c>
    </row>
    <row r="240" s="2" customFormat="1" ht="66.75" customHeight="1">
      <c r="A240" s="36"/>
      <c r="B240" s="37"/>
      <c r="C240" s="194" t="s">
        <v>464</v>
      </c>
      <c r="D240" s="194" t="s">
        <v>127</v>
      </c>
      <c r="E240" s="195" t="s">
        <v>239</v>
      </c>
      <c r="F240" s="196" t="s">
        <v>240</v>
      </c>
      <c r="G240" s="197" t="s">
        <v>204</v>
      </c>
      <c r="H240" s="198">
        <v>1</v>
      </c>
      <c r="I240" s="199"/>
      <c r="J240" s="200">
        <f>ROUND(I240*H240,2)</f>
        <v>0</v>
      </c>
      <c r="K240" s="196" t="s">
        <v>241</v>
      </c>
      <c r="L240" s="42"/>
      <c r="M240" s="201" t="s">
        <v>19</v>
      </c>
      <c r="N240" s="202" t="s">
        <v>46</v>
      </c>
      <c r="O240" s="82"/>
      <c r="P240" s="203">
        <f>O240*H240</f>
        <v>0</v>
      </c>
      <c r="Q240" s="203">
        <v>0</v>
      </c>
      <c r="R240" s="203">
        <f>Q240*H240</f>
        <v>0</v>
      </c>
      <c r="S240" s="203">
        <v>0</v>
      </c>
      <c r="T240" s="204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05" t="s">
        <v>145</v>
      </c>
      <c r="AT240" s="205" t="s">
        <v>127</v>
      </c>
      <c r="AU240" s="205" t="s">
        <v>85</v>
      </c>
      <c r="AY240" s="15" t="s">
        <v>126</v>
      </c>
      <c r="BE240" s="206">
        <f>IF(N240="základní",J240,0)</f>
        <v>0</v>
      </c>
      <c r="BF240" s="206">
        <f>IF(N240="snížená",J240,0)</f>
        <v>0</v>
      </c>
      <c r="BG240" s="206">
        <f>IF(N240="zákl. přenesená",J240,0)</f>
        <v>0</v>
      </c>
      <c r="BH240" s="206">
        <f>IF(N240="sníž. přenesená",J240,0)</f>
        <v>0</v>
      </c>
      <c r="BI240" s="206">
        <f>IF(N240="nulová",J240,0)</f>
        <v>0</v>
      </c>
      <c r="BJ240" s="15" t="s">
        <v>83</v>
      </c>
      <c r="BK240" s="206">
        <f>ROUND(I240*H240,2)</f>
        <v>0</v>
      </c>
      <c r="BL240" s="15" t="s">
        <v>145</v>
      </c>
      <c r="BM240" s="205" t="s">
        <v>465</v>
      </c>
    </row>
    <row r="241" s="2" customFormat="1" ht="37.8" customHeight="1">
      <c r="A241" s="36"/>
      <c r="B241" s="37"/>
      <c r="C241" s="194" t="s">
        <v>466</v>
      </c>
      <c r="D241" s="194" t="s">
        <v>127</v>
      </c>
      <c r="E241" s="195" t="s">
        <v>467</v>
      </c>
      <c r="F241" s="196" t="s">
        <v>468</v>
      </c>
      <c r="G241" s="197" t="s">
        <v>250</v>
      </c>
      <c r="H241" s="198">
        <v>1.1000000000000001</v>
      </c>
      <c r="I241" s="199"/>
      <c r="J241" s="200">
        <f>ROUND(I241*H241,2)</f>
        <v>0</v>
      </c>
      <c r="K241" s="196" t="s">
        <v>241</v>
      </c>
      <c r="L241" s="42"/>
      <c r="M241" s="201" t="s">
        <v>19</v>
      </c>
      <c r="N241" s="202" t="s">
        <v>46</v>
      </c>
      <c r="O241" s="82"/>
      <c r="P241" s="203">
        <f>O241*H241</f>
        <v>0</v>
      </c>
      <c r="Q241" s="203">
        <v>0</v>
      </c>
      <c r="R241" s="203">
        <f>Q241*H241</f>
        <v>0</v>
      </c>
      <c r="S241" s="203">
        <v>0</v>
      </c>
      <c r="T241" s="204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05" t="s">
        <v>145</v>
      </c>
      <c r="AT241" s="205" t="s">
        <v>127</v>
      </c>
      <c r="AU241" s="205" t="s">
        <v>85</v>
      </c>
      <c r="AY241" s="15" t="s">
        <v>126</v>
      </c>
      <c r="BE241" s="206">
        <f>IF(N241="základní",J241,0)</f>
        <v>0</v>
      </c>
      <c r="BF241" s="206">
        <f>IF(N241="snížená",J241,0)</f>
        <v>0</v>
      </c>
      <c r="BG241" s="206">
        <f>IF(N241="zákl. přenesená",J241,0)</f>
        <v>0</v>
      </c>
      <c r="BH241" s="206">
        <f>IF(N241="sníž. přenesená",J241,0)</f>
        <v>0</v>
      </c>
      <c r="BI241" s="206">
        <f>IF(N241="nulová",J241,0)</f>
        <v>0</v>
      </c>
      <c r="BJ241" s="15" t="s">
        <v>83</v>
      </c>
      <c r="BK241" s="206">
        <f>ROUND(I241*H241,2)</f>
        <v>0</v>
      </c>
      <c r="BL241" s="15" t="s">
        <v>145</v>
      </c>
      <c r="BM241" s="205" t="s">
        <v>469</v>
      </c>
    </row>
    <row r="242" s="13" customFormat="1">
      <c r="A242" s="13"/>
      <c r="B242" s="224"/>
      <c r="C242" s="225"/>
      <c r="D242" s="226" t="s">
        <v>182</v>
      </c>
      <c r="E242" s="225"/>
      <c r="F242" s="228" t="s">
        <v>470</v>
      </c>
      <c r="G242" s="225"/>
      <c r="H242" s="229">
        <v>1.1000000000000001</v>
      </c>
      <c r="I242" s="230"/>
      <c r="J242" s="225"/>
      <c r="K242" s="225"/>
      <c r="L242" s="231"/>
      <c r="M242" s="247"/>
      <c r="N242" s="248"/>
      <c r="O242" s="248"/>
      <c r="P242" s="248"/>
      <c r="Q242" s="248"/>
      <c r="R242" s="248"/>
      <c r="S242" s="248"/>
      <c r="T242" s="24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5" t="s">
        <v>182</v>
      </c>
      <c r="AU242" s="235" t="s">
        <v>85</v>
      </c>
      <c r="AV242" s="13" t="s">
        <v>85</v>
      </c>
      <c r="AW242" s="13" t="s">
        <v>4</v>
      </c>
      <c r="AX242" s="13" t="s">
        <v>83</v>
      </c>
      <c r="AY242" s="235" t="s">
        <v>126</v>
      </c>
    </row>
    <row r="243" s="2" customFormat="1" ht="6.96" customHeight="1">
      <c r="A243" s="36"/>
      <c r="B243" s="57"/>
      <c r="C243" s="58"/>
      <c r="D243" s="58"/>
      <c r="E243" s="58"/>
      <c r="F243" s="58"/>
      <c r="G243" s="58"/>
      <c r="H243" s="58"/>
      <c r="I243" s="58"/>
      <c r="J243" s="58"/>
      <c r="K243" s="58"/>
      <c r="L243" s="42"/>
      <c r="M243" s="36"/>
      <c r="O243" s="36"/>
      <c r="P243" s="36"/>
      <c r="Q243" s="36"/>
      <c r="R243" s="36"/>
      <c r="S243" s="36"/>
      <c r="T243" s="36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</row>
  </sheetData>
  <sheetProtection sheet="1" autoFilter="0" formatColumns="0" formatRows="0" objects="1" scenarios="1" spinCount="100000" saltValue="Xj4jMf5c1PxNZmlWz0KJwjysLiQ0SLzAeeRs4PlTjeUn9wb/C6bUFPzXoP+Nqwri4JbR4iQfIvXys85A1+36vg==" hashValue="HgTo6zFC//AlvoSibBatnxPMiJxLNAtjBWkcZhxo/sSa/o/CFC/mlUrXS9qpJWotGvRr0KdGs6WurrdwEUyVeA==" algorithmName="SHA-512" password="CC35"/>
  <autoFilter ref="C96:K242"/>
  <mergeCells count="9">
    <mergeCell ref="E7:H7"/>
    <mergeCell ref="E9:H9"/>
    <mergeCell ref="E18:H18"/>
    <mergeCell ref="E27:H27"/>
    <mergeCell ref="E48:H48"/>
    <mergeCell ref="E50:H50"/>
    <mergeCell ref="E87:H87"/>
    <mergeCell ref="E89:H89"/>
    <mergeCell ref="L2:V2"/>
  </mergeCells>
  <hyperlinks>
    <hyperlink ref="F101" r:id="rId1" display="https://podminky.urs.cz/item/CS_URS_2025_01/113107224"/>
    <hyperlink ref="F104" r:id="rId2" display="https://podminky.urs.cz/item/CS_URS_2025_01/113107237"/>
    <hyperlink ref="F108" r:id="rId3" display="https://podminky.urs.cz/item/CS_URS_2025_01/113107238"/>
    <hyperlink ref="F111" r:id="rId4" display="https://podminky.urs.cz/item/CS_URS_2025_01/113107239"/>
    <hyperlink ref="F115" r:id="rId5" display="https://podminky.urs.cz/item/CS_URS_2025_01/133254101"/>
    <hyperlink ref="F119" r:id="rId6" display="https://podminky.urs.cz/item/CS_URS_2025_01/151101201"/>
    <hyperlink ref="F122" r:id="rId7" display="https://podminky.urs.cz/item/CS_URS_2025_01/151101211"/>
    <hyperlink ref="F124" r:id="rId8" display="https://podminky.urs.cz/item/CS_URS_2025_01/151101301"/>
    <hyperlink ref="F127" r:id="rId9" display="https://podminky.urs.cz/item/CS_URS_2025_01/151101311"/>
    <hyperlink ref="F130" r:id="rId10" display="https://podminky.urs.cz/item/CS_URS_2025_01/162751117"/>
    <hyperlink ref="F133" r:id="rId11" display="https://podminky.urs.cz/item/CS_URS_2025_01/167151111"/>
    <hyperlink ref="F137" r:id="rId12" display="https://podminky.urs.cz/item/CS_URS_2025_01/997221873"/>
    <hyperlink ref="F141" r:id="rId13" display="https://podminky.urs.cz/item/CS_URS_2025_01/181951112"/>
    <hyperlink ref="F147" r:id="rId14" display="https://podminky.urs.cz/item/CS_URS_2025_01/226111312"/>
    <hyperlink ref="F151" r:id="rId15" display="https://podminky.urs.cz/item/CS_URS_2025_01/231113112"/>
    <hyperlink ref="F159" r:id="rId16" display="https://podminky.urs.cz/item/CS_URS_2025_01/961044111"/>
    <hyperlink ref="F162" r:id="rId17" display="https://podminky.urs.cz/item/CS_URS_2025_01/961055111"/>
    <hyperlink ref="F167" r:id="rId18" display="https://podminky.urs.cz/item/CS_URS_2025_01/962031133"/>
    <hyperlink ref="F170" r:id="rId19" display="https://podminky.urs.cz/item/CS_URS_2025_01/962032231"/>
    <hyperlink ref="F173" r:id="rId20" display="https://podminky.urs.cz/item/CS_URS_2025_01/963015141"/>
    <hyperlink ref="F176" r:id="rId21" display="https://podminky.urs.cz/item/CS_URS_2025_01/965042241"/>
    <hyperlink ref="F180" r:id="rId22" display="https://podminky.urs.cz/item/CS_URS_2025_01/975063431"/>
    <hyperlink ref="F184" r:id="rId23" display="https://podminky.urs.cz/item/CS_URS_2025_01/997221551"/>
    <hyperlink ref="F187" r:id="rId24" display="https://podminky.urs.cz/item/CS_URS_2025_01/997221561"/>
    <hyperlink ref="F190" r:id="rId25" display="https://podminky.urs.cz/item/CS_URS_2025_01/997221861"/>
    <hyperlink ref="F192" r:id="rId26" display="https://podminky.urs.cz/item/CS_URS_2025_01/997221862"/>
    <hyperlink ref="F194" r:id="rId27" display="https://podminky.urs.cz/item/CS_URS_2025_01/997221873"/>
    <hyperlink ref="F196" r:id="rId28" display="https://podminky.urs.cz/item/CS_URS_2025_01/997013863"/>
    <hyperlink ref="F198" r:id="rId29" display="https://podminky.urs.cz/item/CS_URS_2025_01/997013871"/>
    <hyperlink ref="F202" r:id="rId30" display="https://podminky.urs.cz/item/CS_URS_2025_01/998001011"/>
    <hyperlink ref="F206" r:id="rId31" display="https://podminky.urs.cz/item/CS_URS_2025_01/711141811"/>
    <hyperlink ref="F209" r:id="rId32" display="https://podminky.urs.cz/item/CS_URS_2025_01/711141821"/>
    <hyperlink ref="F213" r:id="rId33" display="https://podminky.urs.cz/item/CS_URS_2025_01/713120821"/>
    <hyperlink ref="F219" r:id="rId34" display="https://podminky.urs.cz/item/CS_URS_2025_01/767871810"/>
    <hyperlink ref="F222" r:id="rId35" display="https://podminky.urs.cz/item/CS_URS_2025_01/767996702"/>
    <hyperlink ref="F239" r:id="rId36" display="https://podminky.urs.cz/item/CS_URS_2025_01/162751117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92</v>
      </c>
    </row>
    <row r="3" hidden="1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85</v>
      </c>
    </row>
    <row r="4" hidden="1" s="1" customFormat="1" ht="24.96" customHeight="1">
      <c r="B4" s="18"/>
      <c r="D4" s="128" t="s">
        <v>103</v>
      </c>
      <c r="L4" s="18"/>
      <c r="M4" s="129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30" t="s">
        <v>16</v>
      </c>
      <c r="L6" s="18"/>
    </row>
    <row r="7" hidden="1" s="1" customFormat="1" ht="16.5" customHeight="1">
      <c r="B7" s="18"/>
      <c r="E7" s="131" t="str">
        <f>'Rekapitulace stavby'!K6</f>
        <v>Oprava ledové plochy na zimním stadionu v Hodoníně</v>
      </c>
      <c r="F7" s="130"/>
      <c r="G7" s="130"/>
      <c r="H7" s="130"/>
      <c r="L7" s="18"/>
    </row>
    <row r="8" hidden="1" s="2" customFormat="1" ht="12" customHeight="1">
      <c r="A8" s="36"/>
      <c r="B8" s="42"/>
      <c r="C8" s="36"/>
      <c r="D8" s="130" t="s">
        <v>104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hidden="1" s="2" customFormat="1" ht="16.5" customHeight="1">
      <c r="A9" s="36"/>
      <c r="B9" s="42"/>
      <c r="C9" s="36"/>
      <c r="D9" s="36"/>
      <c r="E9" s="133" t="s">
        <v>471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14. 4. 2025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27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8" customHeight="1">
      <c r="A15" s="36"/>
      <c r="B15" s="42"/>
      <c r="C15" s="36"/>
      <c r="D15" s="36"/>
      <c r="E15" s="134" t="s">
        <v>28</v>
      </c>
      <c r="F15" s="36"/>
      <c r="G15" s="36"/>
      <c r="H15" s="36"/>
      <c r="I15" s="130" t="s">
        <v>29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2" customHeight="1">
      <c r="A17" s="36"/>
      <c r="B17" s="42"/>
      <c r="C17" s="36"/>
      <c r="D17" s="130" t="s">
        <v>30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29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2" customHeight="1">
      <c r="A20" s="36"/>
      <c r="B20" s="42"/>
      <c r="C20" s="36"/>
      <c r="D20" s="130" t="s">
        <v>32</v>
      </c>
      <c r="E20" s="36"/>
      <c r="F20" s="36"/>
      <c r="G20" s="36"/>
      <c r="H20" s="36"/>
      <c r="I20" s="130" t="s">
        <v>26</v>
      </c>
      <c r="J20" s="134" t="s">
        <v>33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18" customHeight="1">
      <c r="A21" s="36"/>
      <c r="B21" s="42"/>
      <c r="C21" s="36"/>
      <c r="D21" s="36"/>
      <c r="E21" s="134" t="s">
        <v>34</v>
      </c>
      <c r="F21" s="36"/>
      <c r="G21" s="36"/>
      <c r="H21" s="36"/>
      <c r="I21" s="130" t="s">
        <v>29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2" customHeight="1">
      <c r="A23" s="36"/>
      <c r="B23" s="42"/>
      <c r="C23" s="36"/>
      <c r="D23" s="130" t="s">
        <v>36</v>
      </c>
      <c r="E23" s="36"/>
      <c r="F23" s="36"/>
      <c r="G23" s="36"/>
      <c r="H23" s="36"/>
      <c r="I23" s="130" t="s">
        <v>26</v>
      </c>
      <c r="J23" s="134" t="str">
        <f>IF('Rekapitulace stavby'!AN19="","",'Rekapitulace stavby'!AN19)</f>
        <v>68532962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18" customHeight="1">
      <c r="A24" s="36"/>
      <c r="B24" s="42"/>
      <c r="C24" s="36"/>
      <c r="D24" s="36"/>
      <c r="E24" s="134" t="str">
        <f>IF('Rekapitulace stavby'!E20="","",'Rekapitulace stavby'!E20)</f>
        <v>H. Urban</v>
      </c>
      <c r="F24" s="36"/>
      <c r="G24" s="36"/>
      <c r="H24" s="36"/>
      <c r="I24" s="130" t="s">
        <v>29</v>
      </c>
      <c r="J24" s="134" t="str">
        <f>IF('Rekapitulace stavby'!AN20="","",'Rekapitulace stavby'!AN20)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2" customHeight="1">
      <c r="A26" s="36"/>
      <c r="B26" s="42"/>
      <c r="C26" s="36"/>
      <c r="D26" s="130" t="s">
        <v>39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hidden="1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hidden="1" s="2" customFormat="1" ht="25.44" customHeight="1">
      <c r="A30" s="36"/>
      <c r="B30" s="42"/>
      <c r="C30" s="36"/>
      <c r="D30" s="141" t="s">
        <v>41</v>
      </c>
      <c r="E30" s="36"/>
      <c r="F30" s="36"/>
      <c r="G30" s="36"/>
      <c r="H30" s="36"/>
      <c r="I30" s="36"/>
      <c r="J30" s="142">
        <f>ROUND(J100,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14.4" customHeight="1">
      <c r="A32" s="36"/>
      <c r="B32" s="42"/>
      <c r="C32" s="36"/>
      <c r="D32" s="36"/>
      <c r="E32" s="36"/>
      <c r="F32" s="143" t="s">
        <v>43</v>
      </c>
      <c r="G32" s="36"/>
      <c r="H32" s="36"/>
      <c r="I32" s="143" t="s">
        <v>42</v>
      </c>
      <c r="J32" s="143" t="s">
        <v>44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144" t="s">
        <v>45</v>
      </c>
      <c r="E33" s="130" t="s">
        <v>46</v>
      </c>
      <c r="F33" s="145">
        <f>ROUND((SUM(BE100:BE535)),  2)</f>
        <v>0</v>
      </c>
      <c r="G33" s="36"/>
      <c r="H33" s="36"/>
      <c r="I33" s="146">
        <v>0.20999999999999999</v>
      </c>
      <c r="J33" s="145">
        <f>ROUND(((SUM(BE100:BE535))*I33),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0" t="s">
        <v>47</v>
      </c>
      <c r="F34" s="145">
        <f>ROUND((SUM(BF100:BF535)),  2)</f>
        <v>0</v>
      </c>
      <c r="G34" s="36"/>
      <c r="H34" s="36"/>
      <c r="I34" s="146">
        <v>0.12</v>
      </c>
      <c r="J34" s="145">
        <f>ROUND(((SUM(BF100:BF535))*I34),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48</v>
      </c>
      <c r="F35" s="145">
        <f>ROUND((SUM(BG100:BG535)),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49</v>
      </c>
      <c r="F36" s="145">
        <f>ROUND((SUM(BH100:BH535)),  2)</f>
        <v>0</v>
      </c>
      <c r="G36" s="36"/>
      <c r="H36" s="36"/>
      <c r="I36" s="146">
        <v>0.12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50</v>
      </c>
      <c r="F37" s="145">
        <f>ROUND((SUM(BI100:BI535)),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25.44" customHeight="1">
      <c r="A39" s="36"/>
      <c r="B39" s="42"/>
      <c r="C39" s="147"/>
      <c r="D39" s="148" t="s">
        <v>51</v>
      </c>
      <c r="E39" s="149"/>
      <c r="F39" s="149"/>
      <c r="G39" s="150" t="s">
        <v>52</v>
      </c>
      <c r="H39" s="151" t="s">
        <v>53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/>
    <row r="42" hidden="1"/>
    <row r="43" hidden="1"/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106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ledové plochy na zimním stadionu v Hodoníně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104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030 - STAVBA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Tyršova 3588/10</v>
      </c>
      <c r="G52" s="38"/>
      <c r="H52" s="38"/>
      <c r="I52" s="30" t="s">
        <v>23</v>
      </c>
      <c r="J52" s="70" t="str">
        <f>IF(J12="","",J12)</f>
        <v>14. 4. 2025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40.05" customHeight="1">
      <c r="A54" s="36"/>
      <c r="B54" s="37"/>
      <c r="C54" s="30" t="s">
        <v>25</v>
      </c>
      <c r="D54" s="38"/>
      <c r="E54" s="38"/>
      <c r="F54" s="25" t="str">
        <f>E15</f>
        <v>Město Hodonín, Masarykovo náměstí 53/1, Hodonín</v>
      </c>
      <c r="G54" s="38"/>
      <c r="H54" s="38"/>
      <c r="I54" s="30" t="s">
        <v>32</v>
      </c>
      <c r="J54" s="34" t="str">
        <f>E21</f>
        <v xml:space="preserve">B.B.D. s.r.o., Rumunská 25, Praha 2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30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>H. Urban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107</v>
      </c>
      <c r="D57" s="160"/>
      <c r="E57" s="160"/>
      <c r="F57" s="160"/>
      <c r="G57" s="160"/>
      <c r="H57" s="160"/>
      <c r="I57" s="160"/>
      <c r="J57" s="161" t="s">
        <v>108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73</v>
      </c>
      <c r="D59" s="38"/>
      <c r="E59" s="38"/>
      <c r="F59" s="38"/>
      <c r="G59" s="38"/>
      <c r="H59" s="38"/>
      <c r="I59" s="38"/>
      <c r="J59" s="100">
        <f>J100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109</v>
      </c>
    </row>
    <row r="60" s="9" customFormat="1" ht="24.96" customHeight="1">
      <c r="A60" s="9"/>
      <c r="B60" s="163"/>
      <c r="C60" s="164"/>
      <c r="D60" s="165" t="s">
        <v>155</v>
      </c>
      <c r="E60" s="166"/>
      <c r="F60" s="166"/>
      <c r="G60" s="166"/>
      <c r="H60" s="166"/>
      <c r="I60" s="166"/>
      <c r="J60" s="167">
        <f>J101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6"/>
      <c r="C61" s="217"/>
      <c r="D61" s="218" t="s">
        <v>472</v>
      </c>
      <c r="E61" s="219"/>
      <c r="F61" s="219"/>
      <c r="G61" s="219"/>
      <c r="H61" s="219"/>
      <c r="I61" s="219"/>
      <c r="J61" s="220">
        <f>J102</f>
        <v>0</v>
      </c>
      <c r="K61" s="217"/>
      <c r="L61" s="221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6"/>
      <c r="C62" s="217"/>
      <c r="D62" s="218" t="s">
        <v>473</v>
      </c>
      <c r="E62" s="219"/>
      <c r="F62" s="219"/>
      <c r="G62" s="219"/>
      <c r="H62" s="219"/>
      <c r="I62" s="219"/>
      <c r="J62" s="220">
        <f>J173</f>
        <v>0</v>
      </c>
      <c r="K62" s="217"/>
      <c r="L62" s="221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16"/>
      <c r="C63" s="217"/>
      <c r="D63" s="218" t="s">
        <v>474</v>
      </c>
      <c r="E63" s="219"/>
      <c r="F63" s="219"/>
      <c r="G63" s="219"/>
      <c r="H63" s="219"/>
      <c r="I63" s="219"/>
      <c r="J63" s="220">
        <f>J183</f>
        <v>0</v>
      </c>
      <c r="K63" s="217"/>
      <c r="L63" s="221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16"/>
      <c r="C64" s="217"/>
      <c r="D64" s="218" t="s">
        <v>475</v>
      </c>
      <c r="E64" s="219"/>
      <c r="F64" s="219"/>
      <c r="G64" s="219"/>
      <c r="H64" s="219"/>
      <c r="I64" s="219"/>
      <c r="J64" s="220">
        <f>J220</f>
        <v>0</v>
      </c>
      <c r="K64" s="217"/>
      <c r="L64" s="221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16"/>
      <c r="C65" s="217"/>
      <c r="D65" s="218" t="s">
        <v>476</v>
      </c>
      <c r="E65" s="219"/>
      <c r="F65" s="219"/>
      <c r="G65" s="219"/>
      <c r="H65" s="219"/>
      <c r="I65" s="219"/>
      <c r="J65" s="220">
        <f>J278</f>
        <v>0</v>
      </c>
      <c r="K65" s="217"/>
      <c r="L65" s="221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16"/>
      <c r="C66" s="217"/>
      <c r="D66" s="218" t="s">
        <v>477</v>
      </c>
      <c r="E66" s="219"/>
      <c r="F66" s="219"/>
      <c r="G66" s="219"/>
      <c r="H66" s="219"/>
      <c r="I66" s="219"/>
      <c r="J66" s="220">
        <f>J283</f>
        <v>0</v>
      </c>
      <c r="K66" s="217"/>
      <c r="L66" s="221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16"/>
      <c r="C67" s="217"/>
      <c r="D67" s="218" t="s">
        <v>166</v>
      </c>
      <c r="E67" s="219"/>
      <c r="F67" s="219"/>
      <c r="G67" s="219"/>
      <c r="H67" s="219"/>
      <c r="I67" s="219"/>
      <c r="J67" s="220">
        <f>J318</f>
        <v>0</v>
      </c>
      <c r="K67" s="217"/>
      <c r="L67" s="221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9" customFormat="1" ht="24.96" customHeight="1">
      <c r="A68" s="9"/>
      <c r="B68" s="163"/>
      <c r="C68" s="164"/>
      <c r="D68" s="165" t="s">
        <v>167</v>
      </c>
      <c r="E68" s="166"/>
      <c r="F68" s="166"/>
      <c r="G68" s="166"/>
      <c r="H68" s="166"/>
      <c r="I68" s="166"/>
      <c r="J68" s="167">
        <f>J321</f>
        <v>0</v>
      </c>
      <c r="K68" s="164"/>
      <c r="L68" s="168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2" customFormat="1" ht="19.92" customHeight="1">
      <c r="A69" s="12"/>
      <c r="B69" s="216"/>
      <c r="C69" s="217"/>
      <c r="D69" s="218" t="s">
        <v>168</v>
      </c>
      <c r="E69" s="219"/>
      <c r="F69" s="219"/>
      <c r="G69" s="219"/>
      <c r="H69" s="219"/>
      <c r="I69" s="219"/>
      <c r="J69" s="220">
        <f>J322</f>
        <v>0</v>
      </c>
      <c r="K69" s="217"/>
      <c r="L69" s="221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12" customFormat="1" ht="19.92" customHeight="1">
      <c r="A70" s="12"/>
      <c r="B70" s="216"/>
      <c r="C70" s="217"/>
      <c r="D70" s="218" t="s">
        <v>169</v>
      </c>
      <c r="E70" s="219"/>
      <c r="F70" s="219"/>
      <c r="G70" s="219"/>
      <c r="H70" s="219"/>
      <c r="I70" s="219"/>
      <c r="J70" s="220">
        <f>J383</f>
        <v>0</v>
      </c>
      <c r="K70" s="217"/>
      <c r="L70" s="221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s="12" customFormat="1" ht="19.92" customHeight="1">
      <c r="A71" s="12"/>
      <c r="B71" s="216"/>
      <c r="C71" s="217"/>
      <c r="D71" s="218" t="s">
        <v>478</v>
      </c>
      <c r="E71" s="219"/>
      <c r="F71" s="219"/>
      <c r="G71" s="219"/>
      <c r="H71" s="219"/>
      <c r="I71" s="219"/>
      <c r="J71" s="220">
        <f>J415</f>
        <v>0</v>
      </c>
      <c r="K71" s="217"/>
      <c r="L71" s="221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</row>
    <row r="72" s="12" customFormat="1" ht="19.92" customHeight="1">
      <c r="A72" s="12"/>
      <c r="B72" s="216"/>
      <c r="C72" s="217"/>
      <c r="D72" s="218" t="s">
        <v>479</v>
      </c>
      <c r="E72" s="219"/>
      <c r="F72" s="219"/>
      <c r="G72" s="219"/>
      <c r="H72" s="219"/>
      <c r="I72" s="219"/>
      <c r="J72" s="220">
        <f>J423</f>
        <v>0</v>
      </c>
      <c r="K72" s="217"/>
      <c r="L72" s="221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</row>
    <row r="73" s="12" customFormat="1" ht="19.92" customHeight="1">
      <c r="A73" s="12"/>
      <c r="B73" s="216"/>
      <c r="C73" s="217"/>
      <c r="D73" s="218" t="s">
        <v>480</v>
      </c>
      <c r="E73" s="219"/>
      <c r="F73" s="219"/>
      <c r="G73" s="219"/>
      <c r="H73" s="219"/>
      <c r="I73" s="219"/>
      <c r="J73" s="220">
        <f>J433</f>
        <v>0</v>
      </c>
      <c r="K73" s="217"/>
      <c r="L73" s="221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</row>
    <row r="74" s="12" customFormat="1" ht="19.92" customHeight="1">
      <c r="A74" s="12"/>
      <c r="B74" s="216"/>
      <c r="C74" s="217"/>
      <c r="D74" s="218" t="s">
        <v>170</v>
      </c>
      <c r="E74" s="219"/>
      <c r="F74" s="219"/>
      <c r="G74" s="219"/>
      <c r="H74" s="219"/>
      <c r="I74" s="219"/>
      <c r="J74" s="220">
        <f>J443</f>
        <v>0</v>
      </c>
      <c r="K74" s="217"/>
      <c r="L74" s="221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</row>
    <row r="75" s="12" customFormat="1" ht="19.92" customHeight="1">
      <c r="A75" s="12"/>
      <c r="B75" s="216"/>
      <c r="C75" s="217"/>
      <c r="D75" s="218" t="s">
        <v>481</v>
      </c>
      <c r="E75" s="219"/>
      <c r="F75" s="219"/>
      <c r="G75" s="219"/>
      <c r="H75" s="219"/>
      <c r="I75" s="219"/>
      <c r="J75" s="220">
        <f>J450</f>
        <v>0</v>
      </c>
      <c r="K75" s="217"/>
      <c r="L75" s="221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</row>
    <row r="76" s="12" customFormat="1" ht="19.92" customHeight="1">
      <c r="A76" s="12"/>
      <c r="B76" s="216"/>
      <c r="C76" s="217"/>
      <c r="D76" s="218" t="s">
        <v>482</v>
      </c>
      <c r="E76" s="219"/>
      <c r="F76" s="219"/>
      <c r="G76" s="219"/>
      <c r="H76" s="219"/>
      <c r="I76" s="219"/>
      <c r="J76" s="220">
        <f>J461</f>
        <v>0</v>
      </c>
      <c r="K76" s="217"/>
      <c r="L76" s="221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</row>
    <row r="77" s="12" customFormat="1" ht="19.92" customHeight="1">
      <c r="A77" s="12"/>
      <c r="B77" s="216"/>
      <c r="C77" s="217"/>
      <c r="D77" s="218" t="s">
        <v>483</v>
      </c>
      <c r="E77" s="219"/>
      <c r="F77" s="219"/>
      <c r="G77" s="219"/>
      <c r="H77" s="219"/>
      <c r="I77" s="219"/>
      <c r="J77" s="220">
        <f>J491</f>
        <v>0</v>
      </c>
      <c r="K77" s="217"/>
      <c r="L77" s="221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</row>
    <row r="78" s="12" customFormat="1" ht="19.92" customHeight="1">
      <c r="A78" s="12"/>
      <c r="B78" s="216"/>
      <c r="C78" s="217"/>
      <c r="D78" s="218" t="s">
        <v>484</v>
      </c>
      <c r="E78" s="219"/>
      <c r="F78" s="219"/>
      <c r="G78" s="219"/>
      <c r="H78" s="219"/>
      <c r="I78" s="219"/>
      <c r="J78" s="220">
        <f>J512</f>
        <v>0</v>
      </c>
      <c r="K78" s="217"/>
      <c r="L78" s="221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</row>
    <row r="79" s="12" customFormat="1" ht="19.92" customHeight="1">
      <c r="A79" s="12"/>
      <c r="B79" s="216"/>
      <c r="C79" s="217"/>
      <c r="D79" s="218" t="s">
        <v>485</v>
      </c>
      <c r="E79" s="219"/>
      <c r="F79" s="219"/>
      <c r="G79" s="219"/>
      <c r="H79" s="219"/>
      <c r="I79" s="219"/>
      <c r="J79" s="220">
        <f>J525</f>
        <v>0</v>
      </c>
      <c r="K79" s="217"/>
      <c r="L79" s="221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</row>
    <row r="80" s="12" customFormat="1" ht="19.92" customHeight="1">
      <c r="A80" s="12"/>
      <c r="B80" s="216"/>
      <c r="C80" s="217"/>
      <c r="D80" s="218" t="s">
        <v>486</v>
      </c>
      <c r="E80" s="219"/>
      <c r="F80" s="219"/>
      <c r="G80" s="219"/>
      <c r="H80" s="219"/>
      <c r="I80" s="219"/>
      <c r="J80" s="220">
        <f>J531</f>
        <v>0</v>
      </c>
      <c r="K80" s="217"/>
      <c r="L80" s="221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</row>
    <row r="81" s="2" customFormat="1" ht="21.84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57"/>
      <c r="C82" s="58"/>
      <c r="D82" s="58"/>
      <c r="E82" s="58"/>
      <c r="F82" s="58"/>
      <c r="G82" s="58"/>
      <c r="H82" s="58"/>
      <c r="I82" s="58"/>
      <c r="J82" s="58"/>
      <c r="K82" s="58"/>
      <c r="L82" s="13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6" s="2" customFormat="1" ht="6.96" customHeight="1">
      <c r="A86" s="36"/>
      <c r="B86" s="59"/>
      <c r="C86" s="60"/>
      <c r="D86" s="60"/>
      <c r="E86" s="60"/>
      <c r="F86" s="60"/>
      <c r="G86" s="60"/>
      <c r="H86" s="60"/>
      <c r="I86" s="60"/>
      <c r="J86" s="60"/>
      <c r="K86" s="60"/>
      <c r="L86" s="13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24.96" customHeight="1">
      <c r="A87" s="36"/>
      <c r="B87" s="37"/>
      <c r="C87" s="21" t="s">
        <v>111</v>
      </c>
      <c r="D87" s="38"/>
      <c r="E87" s="38"/>
      <c r="F87" s="38"/>
      <c r="G87" s="38"/>
      <c r="H87" s="38"/>
      <c r="I87" s="38"/>
      <c r="J87" s="38"/>
      <c r="K87" s="38"/>
      <c r="L87" s="132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32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16</v>
      </c>
      <c r="D89" s="38"/>
      <c r="E89" s="38"/>
      <c r="F89" s="38"/>
      <c r="G89" s="38"/>
      <c r="H89" s="38"/>
      <c r="I89" s="38"/>
      <c r="J89" s="38"/>
      <c r="K89" s="38"/>
      <c r="L89" s="132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6.5" customHeight="1">
      <c r="A90" s="36"/>
      <c r="B90" s="37"/>
      <c r="C90" s="38"/>
      <c r="D90" s="38"/>
      <c r="E90" s="158" t="str">
        <f>E7</f>
        <v>Oprava ledové plochy na zimním stadionu v Hodoníně</v>
      </c>
      <c r="F90" s="30"/>
      <c r="G90" s="30"/>
      <c r="H90" s="30"/>
      <c r="I90" s="38"/>
      <c r="J90" s="38"/>
      <c r="K90" s="38"/>
      <c r="L90" s="132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104</v>
      </c>
      <c r="D91" s="38"/>
      <c r="E91" s="38"/>
      <c r="F91" s="38"/>
      <c r="G91" s="38"/>
      <c r="H91" s="38"/>
      <c r="I91" s="38"/>
      <c r="J91" s="38"/>
      <c r="K91" s="38"/>
      <c r="L91" s="132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6.5" customHeight="1">
      <c r="A92" s="36"/>
      <c r="B92" s="37"/>
      <c r="C92" s="38"/>
      <c r="D92" s="38"/>
      <c r="E92" s="67" t="str">
        <f>E9</f>
        <v>030 - STAVBA</v>
      </c>
      <c r="F92" s="38"/>
      <c r="G92" s="38"/>
      <c r="H92" s="38"/>
      <c r="I92" s="38"/>
      <c r="J92" s="38"/>
      <c r="K92" s="38"/>
      <c r="L92" s="132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6.96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32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2" customHeight="1">
      <c r="A94" s="36"/>
      <c r="B94" s="37"/>
      <c r="C94" s="30" t="s">
        <v>21</v>
      </c>
      <c r="D94" s="38"/>
      <c r="E94" s="38"/>
      <c r="F94" s="25" t="str">
        <f>F12</f>
        <v>Tyršova 3588/10</v>
      </c>
      <c r="G94" s="38"/>
      <c r="H94" s="38"/>
      <c r="I94" s="30" t="s">
        <v>23</v>
      </c>
      <c r="J94" s="70" t="str">
        <f>IF(J12="","",J12)</f>
        <v>14. 4. 2025</v>
      </c>
      <c r="K94" s="38"/>
      <c r="L94" s="132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6.96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132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40.05" customHeight="1">
      <c r="A96" s="36"/>
      <c r="B96" s="37"/>
      <c r="C96" s="30" t="s">
        <v>25</v>
      </c>
      <c r="D96" s="38"/>
      <c r="E96" s="38"/>
      <c r="F96" s="25" t="str">
        <f>E15</f>
        <v>Město Hodonín, Masarykovo náměstí 53/1, Hodonín</v>
      </c>
      <c r="G96" s="38"/>
      <c r="H96" s="38"/>
      <c r="I96" s="30" t="s">
        <v>32</v>
      </c>
      <c r="J96" s="34" t="str">
        <f>E21</f>
        <v xml:space="preserve">B.B.D. s.r.o., Rumunská 25, Praha 2 </v>
      </c>
      <c r="K96" s="38"/>
      <c r="L96" s="132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5.15" customHeight="1">
      <c r="A97" s="36"/>
      <c r="B97" s="37"/>
      <c r="C97" s="30" t="s">
        <v>30</v>
      </c>
      <c r="D97" s="38"/>
      <c r="E97" s="38"/>
      <c r="F97" s="25" t="str">
        <f>IF(E18="","",E18)</f>
        <v>Vyplň údaj</v>
      </c>
      <c r="G97" s="38"/>
      <c r="H97" s="38"/>
      <c r="I97" s="30" t="s">
        <v>36</v>
      </c>
      <c r="J97" s="34" t="str">
        <f>E24</f>
        <v>H. Urban</v>
      </c>
      <c r="K97" s="38"/>
      <c r="L97" s="132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10.32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132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10" customFormat="1" ht="29.28" customHeight="1">
      <c r="A99" s="169"/>
      <c r="B99" s="170"/>
      <c r="C99" s="171" t="s">
        <v>112</v>
      </c>
      <c r="D99" s="172" t="s">
        <v>60</v>
      </c>
      <c r="E99" s="172" t="s">
        <v>56</v>
      </c>
      <c r="F99" s="172" t="s">
        <v>57</v>
      </c>
      <c r="G99" s="172" t="s">
        <v>113</v>
      </c>
      <c r="H99" s="172" t="s">
        <v>114</v>
      </c>
      <c r="I99" s="172" t="s">
        <v>115</v>
      </c>
      <c r="J99" s="172" t="s">
        <v>108</v>
      </c>
      <c r="K99" s="173" t="s">
        <v>116</v>
      </c>
      <c r="L99" s="174"/>
      <c r="M99" s="90" t="s">
        <v>19</v>
      </c>
      <c r="N99" s="91" t="s">
        <v>45</v>
      </c>
      <c r="O99" s="91" t="s">
        <v>117</v>
      </c>
      <c r="P99" s="91" t="s">
        <v>118</v>
      </c>
      <c r="Q99" s="91" t="s">
        <v>119</v>
      </c>
      <c r="R99" s="91" t="s">
        <v>120</v>
      </c>
      <c r="S99" s="91" t="s">
        <v>121</v>
      </c>
      <c r="T99" s="92" t="s">
        <v>122</v>
      </c>
      <c r="U99" s="169"/>
      <c r="V99" s="169"/>
      <c r="W99" s="169"/>
      <c r="X99" s="169"/>
      <c r="Y99" s="169"/>
      <c r="Z99" s="169"/>
      <c r="AA99" s="169"/>
      <c r="AB99" s="169"/>
      <c r="AC99" s="169"/>
      <c r="AD99" s="169"/>
      <c r="AE99" s="169"/>
    </row>
    <row r="100" s="2" customFormat="1" ht="22.8" customHeight="1">
      <c r="A100" s="36"/>
      <c r="B100" s="37"/>
      <c r="C100" s="97" t="s">
        <v>123</v>
      </c>
      <c r="D100" s="38"/>
      <c r="E100" s="38"/>
      <c r="F100" s="38"/>
      <c r="G100" s="38"/>
      <c r="H100" s="38"/>
      <c r="I100" s="38"/>
      <c r="J100" s="175">
        <f>BK100</f>
        <v>0</v>
      </c>
      <c r="K100" s="38"/>
      <c r="L100" s="42"/>
      <c r="M100" s="93"/>
      <c r="N100" s="176"/>
      <c r="O100" s="94"/>
      <c r="P100" s="177">
        <f>P101+P321</f>
        <v>0</v>
      </c>
      <c r="Q100" s="94"/>
      <c r="R100" s="177">
        <f>R101+R321</f>
        <v>2424.2820310199995</v>
      </c>
      <c r="S100" s="94"/>
      <c r="T100" s="178">
        <f>T101+T321</f>
        <v>0.26183689999999998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74</v>
      </c>
      <c r="AU100" s="15" t="s">
        <v>109</v>
      </c>
      <c r="BK100" s="179">
        <f>BK101+BK321</f>
        <v>0</v>
      </c>
    </row>
    <row r="101" s="11" customFormat="1" ht="25.92" customHeight="1">
      <c r="A101" s="11"/>
      <c r="B101" s="180"/>
      <c r="C101" s="181"/>
      <c r="D101" s="182" t="s">
        <v>74</v>
      </c>
      <c r="E101" s="183" t="s">
        <v>173</v>
      </c>
      <c r="F101" s="183" t="s">
        <v>174</v>
      </c>
      <c r="G101" s="181"/>
      <c r="H101" s="181"/>
      <c r="I101" s="184"/>
      <c r="J101" s="185">
        <f>BK101</f>
        <v>0</v>
      </c>
      <c r="K101" s="181"/>
      <c r="L101" s="186"/>
      <c r="M101" s="187"/>
      <c r="N101" s="188"/>
      <c r="O101" s="188"/>
      <c r="P101" s="189">
        <f>P102+P173+P183+P220+P278+P283+P318</f>
        <v>0</v>
      </c>
      <c r="Q101" s="188"/>
      <c r="R101" s="189">
        <f>R102+R173+R183+R220+R278+R283+R318</f>
        <v>2380.0118625699997</v>
      </c>
      <c r="S101" s="188"/>
      <c r="T101" s="190">
        <f>T102+T173+T183+T220+T278+T283+T318</f>
        <v>0</v>
      </c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R101" s="191" t="s">
        <v>83</v>
      </c>
      <c r="AT101" s="192" t="s">
        <v>74</v>
      </c>
      <c r="AU101" s="192" t="s">
        <v>75</v>
      </c>
      <c r="AY101" s="191" t="s">
        <v>126</v>
      </c>
      <c r="BK101" s="193">
        <f>BK102+BK173+BK183+BK220+BK278+BK283+BK318</f>
        <v>0</v>
      </c>
    </row>
    <row r="102" s="11" customFormat="1" ht="22.8" customHeight="1">
      <c r="A102" s="11"/>
      <c r="B102" s="180"/>
      <c r="C102" s="181"/>
      <c r="D102" s="182" t="s">
        <v>74</v>
      </c>
      <c r="E102" s="222" t="s">
        <v>85</v>
      </c>
      <c r="F102" s="222" t="s">
        <v>487</v>
      </c>
      <c r="G102" s="181"/>
      <c r="H102" s="181"/>
      <c r="I102" s="184"/>
      <c r="J102" s="223">
        <f>BK102</f>
        <v>0</v>
      </c>
      <c r="K102" s="181"/>
      <c r="L102" s="186"/>
      <c r="M102" s="187"/>
      <c r="N102" s="188"/>
      <c r="O102" s="188"/>
      <c r="P102" s="189">
        <f>SUM(P103:P172)</f>
        <v>0</v>
      </c>
      <c r="Q102" s="188"/>
      <c r="R102" s="189">
        <f>SUM(R103:R172)</f>
        <v>1526.66216747</v>
      </c>
      <c r="S102" s="188"/>
      <c r="T102" s="190">
        <f>SUM(T103:T172)</f>
        <v>0</v>
      </c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R102" s="191" t="s">
        <v>83</v>
      </c>
      <c r="AT102" s="192" t="s">
        <v>74</v>
      </c>
      <c r="AU102" s="192" t="s">
        <v>83</v>
      </c>
      <c r="AY102" s="191" t="s">
        <v>126</v>
      </c>
      <c r="BK102" s="193">
        <f>SUM(BK103:BK172)</f>
        <v>0</v>
      </c>
    </row>
    <row r="103" s="2" customFormat="1" ht="24.15" customHeight="1">
      <c r="A103" s="36"/>
      <c r="B103" s="37"/>
      <c r="C103" s="194" t="s">
        <v>83</v>
      </c>
      <c r="D103" s="194" t="s">
        <v>127</v>
      </c>
      <c r="E103" s="195" t="s">
        <v>488</v>
      </c>
      <c r="F103" s="196" t="s">
        <v>489</v>
      </c>
      <c r="G103" s="197" t="s">
        <v>204</v>
      </c>
      <c r="H103" s="198">
        <v>1433.5940000000001</v>
      </c>
      <c r="I103" s="199"/>
      <c r="J103" s="200">
        <f>ROUND(I103*H103,2)</f>
        <v>0</v>
      </c>
      <c r="K103" s="196" t="s">
        <v>241</v>
      </c>
      <c r="L103" s="42"/>
      <c r="M103" s="201" t="s">
        <v>19</v>
      </c>
      <c r="N103" s="202" t="s">
        <v>46</v>
      </c>
      <c r="O103" s="82"/>
      <c r="P103" s="203">
        <f>O103*H103</f>
        <v>0</v>
      </c>
      <c r="Q103" s="203">
        <v>0</v>
      </c>
      <c r="R103" s="203">
        <f>Q103*H103</f>
        <v>0</v>
      </c>
      <c r="S103" s="203">
        <v>0</v>
      </c>
      <c r="T103" s="204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5" t="s">
        <v>145</v>
      </c>
      <c r="AT103" s="205" t="s">
        <v>127</v>
      </c>
      <c r="AU103" s="205" t="s">
        <v>85</v>
      </c>
      <c r="AY103" s="15" t="s">
        <v>126</v>
      </c>
      <c r="BE103" s="206">
        <f>IF(N103="základní",J103,0)</f>
        <v>0</v>
      </c>
      <c r="BF103" s="206">
        <f>IF(N103="snížená",J103,0)</f>
        <v>0</v>
      </c>
      <c r="BG103" s="206">
        <f>IF(N103="zákl. přenesená",J103,0)</f>
        <v>0</v>
      </c>
      <c r="BH103" s="206">
        <f>IF(N103="sníž. přenesená",J103,0)</f>
        <v>0</v>
      </c>
      <c r="BI103" s="206">
        <f>IF(N103="nulová",J103,0)</f>
        <v>0</v>
      </c>
      <c r="BJ103" s="15" t="s">
        <v>83</v>
      </c>
      <c r="BK103" s="206">
        <f>ROUND(I103*H103,2)</f>
        <v>0</v>
      </c>
      <c r="BL103" s="15" t="s">
        <v>145</v>
      </c>
      <c r="BM103" s="205" t="s">
        <v>490</v>
      </c>
    </row>
    <row r="104" s="13" customFormat="1">
      <c r="A104" s="13"/>
      <c r="B104" s="224"/>
      <c r="C104" s="225"/>
      <c r="D104" s="226" t="s">
        <v>182</v>
      </c>
      <c r="E104" s="227" t="s">
        <v>19</v>
      </c>
      <c r="F104" s="228" t="s">
        <v>491</v>
      </c>
      <c r="G104" s="225"/>
      <c r="H104" s="229">
        <v>1462.1600000000001</v>
      </c>
      <c r="I104" s="230"/>
      <c r="J104" s="225"/>
      <c r="K104" s="225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182</v>
      </c>
      <c r="AU104" s="235" t="s">
        <v>85</v>
      </c>
      <c r="AV104" s="13" t="s">
        <v>85</v>
      </c>
      <c r="AW104" s="13" t="s">
        <v>35</v>
      </c>
      <c r="AX104" s="13" t="s">
        <v>75</v>
      </c>
      <c r="AY104" s="235" t="s">
        <v>126</v>
      </c>
    </row>
    <row r="105" s="13" customFormat="1">
      <c r="A105" s="13"/>
      <c r="B105" s="224"/>
      <c r="C105" s="225"/>
      <c r="D105" s="226" t="s">
        <v>182</v>
      </c>
      <c r="E105" s="227" t="s">
        <v>19</v>
      </c>
      <c r="F105" s="228" t="s">
        <v>492</v>
      </c>
      <c r="G105" s="225"/>
      <c r="H105" s="229">
        <v>-28.565999999999999</v>
      </c>
      <c r="I105" s="230"/>
      <c r="J105" s="225"/>
      <c r="K105" s="225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182</v>
      </c>
      <c r="AU105" s="235" t="s">
        <v>85</v>
      </c>
      <c r="AV105" s="13" t="s">
        <v>85</v>
      </c>
      <c r="AW105" s="13" t="s">
        <v>35</v>
      </c>
      <c r="AX105" s="13" t="s">
        <v>75</v>
      </c>
      <c r="AY105" s="235" t="s">
        <v>126</v>
      </c>
    </row>
    <row r="106" s="2" customFormat="1" ht="33" customHeight="1">
      <c r="A106" s="36"/>
      <c r="B106" s="37"/>
      <c r="C106" s="194" t="s">
        <v>85</v>
      </c>
      <c r="D106" s="194" t="s">
        <v>127</v>
      </c>
      <c r="E106" s="195" t="s">
        <v>493</v>
      </c>
      <c r="F106" s="196" t="s">
        <v>494</v>
      </c>
      <c r="G106" s="197" t="s">
        <v>204</v>
      </c>
      <c r="H106" s="198">
        <v>13.582000000000001</v>
      </c>
      <c r="I106" s="199"/>
      <c r="J106" s="200">
        <f>ROUND(I106*H106,2)</f>
        <v>0</v>
      </c>
      <c r="K106" s="196" t="s">
        <v>241</v>
      </c>
      <c r="L106" s="42"/>
      <c r="M106" s="201" t="s">
        <v>19</v>
      </c>
      <c r="N106" s="202" t="s">
        <v>46</v>
      </c>
      <c r="O106" s="82"/>
      <c r="P106" s="203">
        <f>O106*H106</f>
        <v>0</v>
      </c>
      <c r="Q106" s="203">
        <v>2.5018699999999998</v>
      </c>
      <c r="R106" s="203">
        <f>Q106*H106</f>
        <v>33.980398340000001</v>
      </c>
      <c r="S106" s="203">
        <v>0</v>
      </c>
      <c r="T106" s="204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5" t="s">
        <v>145</v>
      </c>
      <c r="AT106" s="205" t="s">
        <v>127</v>
      </c>
      <c r="AU106" s="205" t="s">
        <v>85</v>
      </c>
      <c r="AY106" s="15" t="s">
        <v>126</v>
      </c>
      <c r="BE106" s="206">
        <f>IF(N106="základní",J106,0)</f>
        <v>0</v>
      </c>
      <c r="BF106" s="206">
        <f>IF(N106="snížená",J106,0)</f>
        <v>0</v>
      </c>
      <c r="BG106" s="206">
        <f>IF(N106="zákl. přenesená",J106,0)</f>
        <v>0</v>
      </c>
      <c r="BH106" s="206">
        <f>IF(N106="sníž. přenesená",J106,0)</f>
        <v>0</v>
      </c>
      <c r="BI106" s="206">
        <f>IF(N106="nulová",J106,0)</f>
        <v>0</v>
      </c>
      <c r="BJ106" s="15" t="s">
        <v>83</v>
      </c>
      <c r="BK106" s="206">
        <f>ROUND(I106*H106,2)</f>
        <v>0</v>
      </c>
      <c r="BL106" s="15" t="s">
        <v>145</v>
      </c>
      <c r="BM106" s="205" t="s">
        <v>495</v>
      </c>
    </row>
    <row r="107" s="13" customFormat="1">
      <c r="A107" s="13"/>
      <c r="B107" s="224"/>
      <c r="C107" s="225"/>
      <c r="D107" s="226" t="s">
        <v>182</v>
      </c>
      <c r="E107" s="227" t="s">
        <v>19</v>
      </c>
      <c r="F107" s="228" t="s">
        <v>496</v>
      </c>
      <c r="G107" s="225"/>
      <c r="H107" s="229">
        <v>13.582000000000001</v>
      </c>
      <c r="I107" s="230"/>
      <c r="J107" s="225"/>
      <c r="K107" s="225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182</v>
      </c>
      <c r="AU107" s="235" t="s">
        <v>85</v>
      </c>
      <c r="AV107" s="13" t="s">
        <v>85</v>
      </c>
      <c r="AW107" s="13" t="s">
        <v>35</v>
      </c>
      <c r="AX107" s="13" t="s">
        <v>83</v>
      </c>
      <c r="AY107" s="235" t="s">
        <v>126</v>
      </c>
    </row>
    <row r="108" s="2" customFormat="1" ht="33" customHeight="1">
      <c r="A108" s="36"/>
      <c r="B108" s="37"/>
      <c r="C108" s="194" t="s">
        <v>140</v>
      </c>
      <c r="D108" s="194" t="s">
        <v>127</v>
      </c>
      <c r="E108" s="195" t="s">
        <v>497</v>
      </c>
      <c r="F108" s="196" t="s">
        <v>498</v>
      </c>
      <c r="G108" s="197" t="s">
        <v>204</v>
      </c>
      <c r="H108" s="198">
        <v>330.5</v>
      </c>
      <c r="I108" s="199"/>
      <c r="J108" s="200">
        <f>ROUND(I108*H108,2)</f>
        <v>0</v>
      </c>
      <c r="K108" s="196" t="s">
        <v>131</v>
      </c>
      <c r="L108" s="42"/>
      <c r="M108" s="201" t="s">
        <v>19</v>
      </c>
      <c r="N108" s="202" t="s">
        <v>46</v>
      </c>
      <c r="O108" s="82"/>
      <c r="P108" s="203">
        <f>O108*H108</f>
        <v>0</v>
      </c>
      <c r="Q108" s="203">
        <v>2.5018699999999998</v>
      </c>
      <c r="R108" s="203">
        <f>Q108*H108</f>
        <v>826.86803499999996</v>
      </c>
      <c r="S108" s="203">
        <v>0</v>
      </c>
      <c r="T108" s="204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5" t="s">
        <v>145</v>
      </c>
      <c r="AT108" s="205" t="s">
        <v>127</v>
      </c>
      <c r="AU108" s="205" t="s">
        <v>85</v>
      </c>
      <c r="AY108" s="15" t="s">
        <v>126</v>
      </c>
      <c r="BE108" s="206">
        <f>IF(N108="základní",J108,0)</f>
        <v>0</v>
      </c>
      <c r="BF108" s="206">
        <f>IF(N108="snížená",J108,0)</f>
        <v>0</v>
      </c>
      <c r="BG108" s="206">
        <f>IF(N108="zákl. přenesená",J108,0)</f>
        <v>0</v>
      </c>
      <c r="BH108" s="206">
        <f>IF(N108="sníž. přenesená",J108,0)</f>
        <v>0</v>
      </c>
      <c r="BI108" s="206">
        <f>IF(N108="nulová",J108,0)</f>
        <v>0</v>
      </c>
      <c r="BJ108" s="15" t="s">
        <v>83</v>
      </c>
      <c r="BK108" s="206">
        <f>ROUND(I108*H108,2)</f>
        <v>0</v>
      </c>
      <c r="BL108" s="15" t="s">
        <v>145</v>
      </c>
      <c r="BM108" s="205" t="s">
        <v>499</v>
      </c>
    </row>
    <row r="109" s="2" customFormat="1">
      <c r="A109" s="36"/>
      <c r="B109" s="37"/>
      <c r="C109" s="38"/>
      <c r="D109" s="207" t="s">
        <v>134</v>
      </c>
      <c r="E109" s="38"/>
      <c r="F109" s="208" t="s">
        <v>500</v>
      </c>
      <c r="G109" s="38"/>
      <c r="H109" s="38"/>
      <c r="I109" s="209"/>
      <c r="J109" s="38"/>
      <c r="K109" s="38"/>
      <c r="L109" s="42"/>
      <c r="M109" s="210"/>
      <c r="N109" s="211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134</v>
      </c>
      <c r="AU109" s="15" t="s">
        <v>85</v>
      </c>
    </row>
    <row r="110" s="2" customFormat="1">
      <c r="A110" s="36"/>
      <c r="B110" s="37"/>
      <c r="C110" s="38"/>
      <c r="D110" s="226" t="s">
        <v>281</v>
      </c>
      <c r="E110" s="38"/>
      <c r="F110" s="236" t="s">
        <v>501</v>
      </c>
      <c r="G110" s="38"/>
      <c r="H110" s="38"/>
      <c r="I110" s="209"/>
      <c r="J110" s="38"/>
      <c r="K110" s="38"/>
      <c r="L110" s="42"/>
      <c r="M110" s="210"/>
      <c r="N110" s="211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281</v>
      </c>
      <c r="AU110" s="15" t="s">
        <v>85</v>
      </c>
    </row>
    <row r="111" s="13" customFormat="1">
      <c r="A111" s="13"/>
      <c r="B111" s="224"/>
      <c r="C111" s="225"/>
      <c r="D111" s="226" t="s">
        <v>182</v>
      </c>
      <c r="E111" s="227" t="s">
        <v>19</v>
      </c>
      <c r="F111" s="228" t="s">
        <v>502</v>
      </c>
      <c r="G111" s="225"/>
      <c r="H111" s="229">
        <v>1.0129999999999999</v>
      </c>
      <c r="I111" s="230"/>
      <c r="J111" s="225"/>
      <c r="K111" s="225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182</v>
      </c>
      <c r="AU111" s="235" t="s">
        <v>85</v>
      </c>
      <c r="AV111" s="13" t="s">
        <v>85</v>
      </c>
      <c r="AW111" s="13" t="s">
        <v>35</v>
      </c>
      <c r="AX111" s="13" t="s">
        <v>75</v>
      </c>
      <c r="AY111" s="235" t="s">
        <v>126</v>
      </c>
    </row>
    <row r="112" s="13" customFormat="1">
      <c r="A112" s="13"/>
      <c r="B112" s="224"/>
      <c r="C112" s="225"/>
      <c r="D112" s="226" t="s">
        <v>182</v>
      </c>
      <c r="E112" s="227" t="s">
        <v>19</v>
      </c>
      <c r="F112" s="228" t="s">
        <v>503</v>
      </c>
      <c r="G112" s="225"/>
      <c r="H112" s="229">
        <v>19.885000000000002</v>
      </c>
      <c r="I112" s="230"/>
      <c r="J112" s="225"/>
      <c r="K112" s="225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182</v>
      </c>
      <c r="AU112" s="235" t="s">
        <v>85</v>
      </c>
      <c r="AV112" s="13" t="s">
        <v>85</v>
      </c>
      <c r="AW112" s="13" t="s">
        <v>35</v>
      </c>
      <c r="AX112" s="13" t="s">
        <v>75</v>
      </c>
      <c r="AY112" s="235" t="s">
        <v>126</v>
      </c>
    </row>
    <row r="113" s="13" customFormat="1">
      <c r="A113" s="13"/>
      <c r="B113" s="224"/>
      <c r="C113" s="225"/>
      <c r="D113" s="226" t="s">
        <v>182</v>
      </c>
      <c r="E113" s="227" t="s">
        <v>19</v>
      </c>
      <c r="F113" s="228" t="s">
        <v>504</v>
      </c>
      <c r="G113" s="225"/>
      <c r="H113" s="229">
        <v>1.6020000000000001</v>
      </c>
      <c r="I113" s="230"/>
      <c r="J113" s="225"/>
      <c r="K113" s="225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182</v>
      </c>
      <c r="AU113" s="235" t="s">
        <v>85</v>
      </c>
      <c r="AV113" s="13" t="s">
        <v>85</v>
      </c>
      <c r="AW113" s="13" t="s">
        <v>35</v>
      </c>
      <c r="AX113" s="13" t="s">
        <v>75</v>
      </c>
      <c r="AY113" s="235" t="s">
        <v>126</v>
      </c>
    </row>
    <row r="114" s="13" customFormat="1">
      <c r="A114" s="13"/>
      <c r="B114" s="224"/>
      <c r="C114" s="225"/>
      <c r="D114" s="226" t="s">
        <v>182</v>
      </c>
      <c r="E114" s="227" t="s">
        <v>19</v>
      </c>
      <c r="F114" s="228" t="s">
        <v>505</v>
      </c>
      <c r="G114" s="225"/>
      <c r="H114" s="229">
        <v>308</v>
      </c>
      <c r="I114" s="230"/>
      <c r="J114" s="225"/>
      <c r="K114" s="225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182</v>
      </c>
      <c r="AU114" s="235" t="s">
        <v>85</v>
      </c>
      <c r="AV114" s="13" t="s">
        <v>85</v>
      </c>
      <c r="AW114" s="13" t="s">
        <v>35</v>
      </c>
      <c r="AX114" s="13" t="s">
        <v>75</v>
      </c>
      <c r="AY114" s="235" t="s">
        <v>126</v>
      </c>
    </row>
    <row r="115" s="2" customFormat="1" ht="33" customHeight="1">
      <c r="A115" s="36"/>
      <c r="B115" s="37"/>
      <c r="C115" s="194" t="s">
        <v>145</v>
      </c>
      <c r="D115" s="194" t="s">
        <v>127</v>
      </c>
      <c r="E115" s="195" t="s">
        <v>506</v>
      </c>
      <c r="F115" s="196" t="s">
        <v>498</v>
      </c>
      <c r="G115" s="197" t="s">
        <v>204</v>
      </c>
      <c r="H115" s="198">
        <v>4.8380000000000001</v>
      </c>
      <c r="I115" s="199"/>
      <c r="J115" s="200">
        <f>ROUND(I115*H115,2)</f>
        <v>0</v>
      </c>
      <c r="K115" s="196" t="s">
        <v>131</v>
      </c>
      <c r="L115" s="42"/>
      <c r="M115" s="201" t="s">
        <v>19</v>
      </c>
      <c r="N115" s="202" t="s">
        <v>46</v>
      </c>
      <c r="O115" s="82"/>
      <c r="P115" s="203">
        <f>O115*H115</f>
        <v>0</v>
      </c>
      <c r="Q115" s="203">
        <v>2.5018699999999998</v>
      </c>
      <c r="R115" s="203">
        <f>Q115*H115</f>
        <v>12.104047059999999</v>
      </c>
      <c r="S115" s="203">
        <v>0</v>
      </c>
      <c r="T115" s="204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5" t="s">
        <v>145</v>
      </c>
      <c r="AT115" s="205" t="s">
        <v>127</v>
      </c>
      <c r="AU115" s="205" t="s">
        <v>85</v>
      </c>
      <c r="AY115" s="15" t="s">
        <v>126</v>
      </c>
      <c r="BE115" s="206">
        <f>IF(N115="základní",J115,0)</f>
        <v>0</v>
      </c>
      <c r="BF115" s="206">
        <f>IF(N115="snížená",J115,0)</f>
        <v>0</v>
      </c>
      <c r="BG115" s="206">
        <f>IF(N115="zákl. přenesená",J115,0)</f>
        <v>0</v>
      </c>
      <c r="BH115" s="206">
        <f>IF(N115="sníž. přenesená",J115,0)</f>
        <v>0</v>
      </c>
      <c r="BI115" s="206">
        <f>IF(N115="nulová",J115,0)</f>
        <v>0</v>
      </c>
      <c r="BJ115" s="15" t="s">
        <v>83</v>
      </c>
      <c r="BK115" s="206">
        <f>ROUND(I115*H115,2)</f>
        <v>0</v>
      </c>
      <c r="BL115" s="15" t="s">
        <v>145</v>
      </c>
      <c r="BM115" s="205" t="s">
        <v>507</v>
      </c>
    </row>
    <row r="116" s="2" customFormat="1">
      <c r="A116" s="36"/>
      <c r="B116" s="37"/>
      <c r="C116" s="38"/>
      <c r="D116" s="207" t="s">
        <v>134</v>
      </c>
      <c r="E116" s="38"/>
      <c r="F116" s="208" t="s">
        <v>508</v>
      </c>
      <c r="G116" s="38"/>
      <c r="H116" s="38"/>
      <c r="I116" s="209"/>
      <c r="J116" s="38"/>
      <c r="K116" s="38"/>
      <c r="L116" s="42"/>
      <c r="M116" s="210"/>
      <c r="N116" s="211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134</v>
      </c>
      <c r="AU116" s="15" t="s">
        <v>85</v>
      </c>
    </row>
    <row r="117" s="2" customFormat="1">
      <c r="A117" s="36"/>
      <c r="B117" s="37"/>
      <c r="C117" s="38"/>
      <c r="D117" s="226" t="s">
        <v>281</v>
      </c>
      <c r="E117" s="38"/>
      <c r="F117" s="236" t="s">
        <v>509</v>
      </c>
      <c r="G117" s="38"/>
      <c r="H117" s="38"/>
      <c r="I117" s="209"/>
      <c r="J117" s="38"/>
      <c r="K117" s="38"/>
      <c r="L117" s="42"/>
      <c r="M117" s="210"/>
      <c r="N117" s="211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281</v>
      </c>
      <c r="AU117" s="15" t="s">
        <v>85</v>
      </c>
    </row>
    <row r="118" s="13" customFormat="1">
      <c r="A118" s="13"/>
      <c r="B118" s="224"/>
      <c r="C118" s="225"/>
      <c r="D118" s="226" t="s">
        <v>182</v>
      </c>
      <c r="E118" s="227" t="s">
        <v>19</v>
      </c>
      <c r="F118" s="228" t="s">
        <v>510</v>
      </c>
      <c r="G118" s="225"/>
      <c r="H118" s="229">
        <v>4.9260000000000002</v>
      </c>
      <c r="I118" s="230"/>
      <c r="J118" s="225"/>
      <c r="K118" s="225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182</v>
      </c>
      <c r="AU118" s="235" t="s">
        <v>85</v>
      </c>
      <c r="AV118" s="13" t="s">
        <v>85</v>
      </c>
      <c r="AW118" s="13" t="s">
        <v>35</v>
      </c>
      <c r="AX118" s="13" t="s">
        <v>75</v>
      </c>
      <c r="AY118" s="235" t="s">
        <v>126</v>
      </c>
    </row>
    <row r="119" s="13" customFormat="1">
      <c r="A119" s="13"/>
      <c r="B119" s="224"/>
      <c r="C119" s="225"/>
      <c r="D119" s="226" t="s">
        <v>182</v>
      </c>
      <c r="E119" s="227" t="s">
        <v>19</v>
      </c>
      <c r="F119" s="228" t="s">
        <v>511</v>
      </c>
      <c r="G119" s="225"/>
      <c r="H119" s="229">
        <v>-0.087999999999999995</v>
      </c>
      <c r="I119" s="230"/>
      <c r="J119" s="225"/>
      <c r="K119" s="225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182</v>
      </c>
      <c r="AU119" s="235" t="s">
        <v>85</v>
      </c>
      <c r="AV119" s="13" t="s">
        <v>85</v>
      </c>
      <c r="AW119" s="13" t="s">
        <v>35</v>
      </c>
      <c r="AX119" s="13" t="s">
        <v>75</v>
      </c>
      <c r="AY119" s="235" t="s">
        <v>126</v>
      </c>
    </row>
    <row r="120" s="2" customFormat="1" ht="33" customHeight="1">
      <c r="A120" s="36"/>
      <c r="B120" s="37"/>
      <c r="C120" s="194" t="s">
        <v>125</v>
      </c>
      <c r="D120" s="194" t="s">
        <v>127</v>
      </c>
      <c r="E120" s="195" t="s">
        <v>512</v>
      </c>
      <c r="F120" s="196" t="s">
        <v>513</v>
      </c>
      <c r="G120" s="197" t="s">
        <v>204</v>
      </c>
      <c r="H120" s="198">
        <v>208.26499999999999</v>
      </c>
      <c r="I120" s="199"/>
      <c r="J120" s="200">
        <f>ROUND(I120*H120,2)</f>
        <v>0</v>
      </c>
      <c r="K120" s="196" t="s">
        <v>131</v>
      </c>
      <c r="L120" s="42"/>
      <c r="M120" s="201" t="s">
        <v>19</v>
      </c>
      <c r="N120" s="202" t="s">
        <v>46</v>
      </c>
      <c r="O120" s="82"/>
      <c r="P120" s="203">
        <f>O120*H120</f>
        <v>0</v>
      </c>
      <c r="Q120" s="203">
        <v>2.5018699999999998</v>
      </c>
      <c r="R120" s="203">
        <f>Q120*H120</f>
        <v>521.05195554999989</v>
      </c>
      <c r="S120" s="203">
        <v>0</v>
      </c>
      <c r="T120" s="204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5" t="s">
        <v>145</v>
      </c>
      <c r="AT120" s="205" t="s">
        <v>127</v>
      </c>
      <c r="AU120" s="205" t="s">
        <v>85</v>
      </c>
      <c r="AY120" s="15" t="s">
        <v>126</v>
      </c>
      <c r="BE120" s="206">
        <f>IF(N120="základní",J120,0)</f>
        <v>0</v>
      </c>
      <c r="BF120" s="206">
        <f>IF(N120="snížená",J120,0)</f>
        <v>0</v>
      </c>
      <c r="BG120" s="206">
        <f>IF(N120="zákl. přenesená",J120,0)</f>
        <v>0</v>
      </c>
      <c r="BH120" s="206">
        <f>IF(N120="sníž. přenesená",J120,0)</f>
        <v>0</v>
      </c>
      <c r="BI120" s="206">
        <f>IF(N120="nulová",J120,0)</f>
        <v>0</v>
      </c>
      <c r="BJ120" s="15" t="s">
        <v>83</v>
      </c>
      <c r="BK120" s="206">
        <f>ROUND(I120*H120,2)</f>
        <v>0</v>
      </c>
      <c r="BL120" s="15" t="s">
        <v>145</v>
      </c>
      <c r="BM120" s="205" t="s">
        <v>514</v>
      </c>
    </row>
    <row r="121" s="2" customFormat="1">
      <c r="A121" s="36"/>
      <c r="B121" s="37"/>
      <c r="C121" s="38"/>
      <c r="D121" s="207" t="s">
        <v>134</v>
      </c>
      <c r="E121" s="38"/>
      <c r="F121" s="208" t="s">
        <v>515</v>
      </c>
      <c r="G121" s="38"/>
      <c r="H121" s="38"/>
      <c r="I121" s="209"/>
      <c r="J121" s="38"/>
      <c r="K121" s="38"/>
      <c r="L121" s="42"/>
      <c r="M121" s="210"/>
      <c r="N121" s="211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134</v>
      </c>
      <c r="AU121" s="15" t="s">
        <v>85</v>
      </c>
    </row>
    <row r="122" s="2" customFormat="1">
      <c r="A122" s="36"/>
      <c r="B122" s="37"/>
      <c r="C122" s="38"/>
      <c r="D122" s="226" t="s">
        <v>281</v>
      </c>
      <c r="E122" s="38"/>
      <c r="F122" s="236" t="s">
        <v>516</v>
      </c>
      <c r="G122" s="38"/>
      <c r="H122" s="38"/>
      <c r="I122" s="209"/>
      <c r="J122" s="38"/>
      <c r="K122" s="38"/>
      <c r="L122" s="42"/>
      <c r="M122" s="210"/>
      <c r="N122" s="211"/>
      <c r="O122" s="82"/>
      <c r="P122" s="82"/>
      <c r="Q122" s="82"/>
      <c r="R122" s="82"/>
      <c r="S122" s="82"/>
      <c r="T122" s="83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281</v>
      </c>
      <c r="AU122" s="15" t="s">
        <v>85</v>
      </c>
    </row>
    <row r="123" s="13" customFormat="1">
      <c r="A123" s="13"/>
      <c r="B123" s="224"/>
      <c r="C123" s="225"/>
      <c r="D123" s="226" t="s">
        <v>182</v>
      </c>
      <c r="E123" s="227" t="s">
        <v>19</v>
      </c>
      <c r="F123" s="228" t="s">
        <v>517</v>
      </c>
      <c r="G123" s="225"/>
      <c r="H123" s="229">
        <v>1.0560000000000001</v>
      </c>
      <c r="I123" s="230"/>
      <c r="J123" s="225"/>
      <c r="K123" s="225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182</v>
      </c>
      <c r="AU123" s="235" t="s">
        <v>85</v>
      </c>
      <c r="AV123" s="13" t="s">
        <v>85</v>
      </c>
      <c r="AW123" s="13" t="s">
        <v>35</v>
      </c>
      <c r="AX123" s="13" t="s">
        <v>75</v>
      </c>
      <c r="AY123" s="235" t="s">
        <v>126</v>
      </c>
    </row>
    <row r="124" s="13" customFormat="1">
      <c r="A124" s="13"/>
      <c r="B124" s="224"/>
      <c r="C124" s="225"/>
      <c r="D124" s="226" t="s">
        <v>182</v>
      </c>
      <c r="E124" s="227" t="s">
        <v>19</v>
      </c>
      <c r="F124" s="228" t="s">
        <v>518</v>
      </c>
      <c r="G124" s="225"/>
      <c r="H124" s="229">
        <v>9.6750000000000007</v>
      </c>
      <c r="I124" s="230"/>
      <c r="J124" s="225"/>
      <c r="K124" s="225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182</v>
      </c>
      <c r="AU124" s="235" t="s">
        <v>85</v>
      </c>
      <c r="AV124" s="13" t="s">
        <v>85</v>
      </c>
      <c r="AW124" s="13" t="s">
        <v>35</v>
      </c>
      <c r="AX124" s="13" t="s">
        <v>75</v>
      </c>
      <c r="AY124" s="235" t="s">
        <v>126</v>
      </c>
    </row>
    <row r="125" s="13" customFormat="1">
      <c r="A125" s="13"/>
      <c r="B125" s="224"/>
      <c r="C125" s="225"/>
      <c r="D125" s="226" t="s">
        <v>182</v>
      </c>
      <c r="E125" s="227" t="s">
        <v>19</v>
      </c>
      <c r="F125" s="228" t="s">
        <v>519</v>
      </c>
      <c r="G125" s="225"/>
      <c r="H125" s="229">
        <v>2.5089999999999999</v>
      </c>
      <c r="I125" s="230"/>
      <c r="J125" s="225"/>
      <c r="K125" s="225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182</v>
      </c>
      <c r="AU125" s="235" t="s">
        <v>85</v>
      </c>
      <c r="AV125" s="13" t="s">
        <v>85</v>
      </c>
      <c r="AW125" s="13" t="s">
        <v>35</v>
      </c>
      <c r="AX125" s="13" t="s">
        <v>75</v>
      </c>
      <c r="AY125" s="235" t="s">
        <v>126</v>
      </c>
    </row>
    <row r="126" s="13" customFormat="1">
      <c r="A126" s="13"/>
      <c r="B126" s="224"/>
      <c r="C126" s="225"/>
      <c r="D126" s="226" t="s">
        <v>182</v>
      </c>
      <c r="E126" s="227" t="s">
        <v>19</v>
      </c>
      <c r="F126" s="228" t="s">
        <v>520</v>
      </c>
      <c r="G126" s="225"/>
      <c r="H126" s="229">
        <v>195.02500000000001</v>
      </c>
      <c r="I126" s="230"/>
      <c r="J126" s="225"/>
      <c r="K126" s="225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182</v>
      </c>
      <c r="AU126" s="235" t="s">
        <v>85</v>
      </c>
      <c r="AV126" s="13" t="s">
        <v>85</v>
      </c>
      <c r="AW126" s="13" t="s">
        <v>35</v>
      </c>
      <c r="AX126" s="13" t="s">
        <v>75</v>
      </c>
      <c r="AY126" s="235" t="s">
        <v>126</v>
      </c>
    </row>
    <row r="127" s="2" customFormat="1" ht="37.8" customHeight="1">
      <c r="A127" s="36"/>
      <c r="B127" s="37"/>
      <c r="C127" s="194" t="s">
        <v>210</v>
      </c>
      <c r="D127" s="194" t="s">
        <v>127</v>
      </c>
      <c r="E127" s="195" t="s">
        <v>521</v>
      </c>
      <c r="F127" s="196" t="s">
        <v>522</v>
      </c>
      <c r="G127" s="197" t="s">
        <v>179</v>
      </c>
      <c r="H127" s="198">
        <v>38.805999999999997</v>
      </c>
      <c r="I127" s="199"/>
      <c r="J127" s="200">
        <f>ROUND(I127*H127,2)</f>
        <v>0</v>
      </c>
      <c r="K127" s="196" t="s">
        <v>131</v>
      </c>
      <c r="L127" s="42"/>
      <c r="M127" s="201" t="s">
        <v>19</v>
      </c>
      <c r="N127" s="202" t="s">
        <v>46</v>
      </c>
      <c r="O127" s="82"/>
      <c r="P127" s="203">
        <f>O127*H127</f>
        <v>0</v>
      </c>
      <c r="Q127" s="203">
        <v>0.001</v>
      </c>
      <c r="R127" s="203">
        <f>Q127*H127</f>
        <v>0.038806</v>
      </c>
      <c r="S127" s="203">
        <v>0</v>
      </c>
      <c r="T127" s="204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5" t="s">
        <v>145</v>
      </c>
      <c r="AT127" s="205" t="s">
        <v>127</v>
      </c>
      <c r="AU127" s="205" t="s">
        <v>85</v>
      </c>
      <c r="AY127" s="15" t="s">
        <v>126</v>
      </c>
      <c r="BE127" s="206">
        <f>IF(N127="základní",J127,0)</f>
        <v>0</v>
      </c>
      <c r="BF127" s="206">
        <f>IF(N127="snížená",J127,0)</f>
        <v>0</v>
      </c>
      <c r="BG127" s="206">
        <f>IF(N127="zákl. přenesená",J127,0)</f>
        <v>0</v>
      </c>
      <c r="BH127" s="206">
        <f>IF(N127="sníž. přenesená",J127,0)</f>
        <v>0</v>
      </c>
      <c r="BI127" s="206">
        <f>IF(N127="nulová",J127,0)</f>
        <v>0</v>
      </c>
      <c r="BJ127" s="15" t="s">
        <v>83</v>
      </c>
      <c r="BK127" s="206">
        <f>ROUND(I127*H127,2)</f>
        <v>0</v>
      </c>
      <c r="BL127" s="15" t="s">
        <v>145</v>
      </c>
      <c r="BM127" s="205" t="s">
        <v>523</v>
      </c>
    </row>
    <row r="128" s="2" customFormat="1">
      <c r="A128" s="36"/>
      <c r="B128" s="37"/>
      <c r="C128" s="38"/>
      <c r="D128" s="207" t="s">
        <v>134</v>
      </c>
      <c r="E128" s="38"/>
      <c r="F128" s="208" t="s">
        <v>524</v>
      </c>
      <c r="G128" s="38"/>
      <c r="H128" s="38"/>
      <c r="I128" s="209"/>
      <c r="J128" s="38"/>
      <c r="K128" s="38"/>
      <c r="L128" s="42"/>
      <c r="M128" s="210"/>
      <c r="N128" s="211"/>
      <c r="O128" s="82"/>
      <c r="P128" s="82"/>
      <c r="Q128" s="82"/>
      <c r="R128" s="82"/>
      <c r="S128" s="82"/>
      <c r="T128" s="83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134</v>
      </c>
      <c r="AU128" s="15" t="s">
        <v>85</v>
      </c>
    </row>
    <row r="129" s="13" customFormat="1">
      <c r="A129" s="13"/>
      <c r="B129" s="224"/>
      <c r="C129" s="225"/>
      <c r="D129" s="226" t="s">
        <v>182</v>
      </c>
      <c r="E129" s="227" t="s">
        <v>19</v>
      </c>
      <c r="F129" s="228" t="s">
        <v>525</v>
      </c>
      <c r="G129" s="225"/>
      <c r="H129" s="229">
        <v>38.805999999999997</v>
      </c>
      <c r="I129" s="230"/>
      <c r="J129" s="225"/>
      <c r="K129" s="225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182</v>
      </c>
      <c r="AU129" s="235" t="s">
        <v>85</v>
      </c>
      <c r="AV129" s="13" t="s">
        <v>85</v>
      </c>
      <c r="AW129" s="13" t="s">
        <v>35</v>
      </c>
      <c r="AX129" s="13" t="s">
        <v>83</v>
      </c>
      <c r="AY129" s="235" t="s">
        <v>126</v>
      </c>
    </row>
    <row r="130" s="2" customFormat="1" ht="16.5" customHeight="1">
      <c r="A130" s="36"/>
      <c r="B130" s="37"/>
      <c r="C130" s="194" t="s">
        <v>216</v>
      </c>
      <c r="D130" s="194" t="s">
        <v>127</v>
      </c>
      <c r="E130" s="195" t="s">
        <v>526</v>
      </c>
      <c r="F130" s="196" t="s">
        <v>527</v>
      </c>
      <c r="G130" s="197" t="s">
        <v>179</v>
      </c>
      <c r="H130" s="198">
        <v>114.42</v>
      </c>
      <c r="I130" s="199"/>
      <c r="J130" s="200">
        <f>ROUND(I130*H130,2)</f>
        <v>0</v>
      </c>
      <c r="K130" s="196" t="s">
        <v>131</v>
      </c>
      <c r="L130" s="42"/>
      <c r="M130" s="201" t="s">
        <v>19</v>
      </c>
      <c r="N130" s="202" t="s">
        <v>46</v>
      </c>
      <c r="O130" s="82"/>
      <c r="P130" s="203">
        <f>O130*H130</f>
        <v>0</v>
      </c>
      <c r="Q130" s="203">
        <v>0.0029399999999999999</v>
      </c>
      <c r="R130" s="203">
        <f>Q130*H130</f>
        <v>0.33639479999999999</v>
      </c>
      <c r="S130" s="203">
        <v>0</v>
      </c>
      <c r="T130" s="204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5" t="s">
        <v>145</v>
      </c>
      <c r="AT130" s="205" t="s">
        <v>127</v>
      </c>
      <c r="AU130" s="205" t="s">
        <v>85</v>
      </c>
      <c r="AY130" s="15" t="s">
        <v>126</v>
      </c>
      <c r="BE130" s="206">
        <f>IF(N130="základní",J130,0)</f>
        <v>0</v>
      </c>
      <c r="BF130" s="206">
        <f>IF(N130="snížená",J130,0)</f>
        <v>0</v>
      </c>
      <c r="BG130" s="206">
        <f>IF(N130="zákl. přenesená",J130,0)</f>
        <v>0</v>
      </c>
      <c r="BH130" s="206">
        <f>IF(N130="sníž. přenesená",J130,0)</f>
        <v>0</v>
      </c>
      <c r="BI130" s="206">
        <f>IF(N130="nulová",J130,0)</f>
        <v>0</v>
      </c>
      <c r="BJ130" s="15" t="s">
        <v>83</v>
      </c>
      <c r="BK130" s="206">
        <f>ROUND(I130*H130,2)</f>
        <v>0</v>
      </c>
      <c r="BL130" s="15" t="s">
        <v>145</v>
      </c>
      <c r="BM130" s="205" t="s">
        <v>528</v>
      </c>
    </row>
    <row r="131" s="2" customFormat="1">
      <c r="A131" s="36"/>
      <c r="B131" s="37"/>
      <c r="C131" s="38"/>
      <c r="D131" s="207" t="s">
        <v>134</v>
      </c>
      <c r="E131" s="38"/>
      <c r="F131" s="208" t="s">
        <v>529</v>
      </c>
      <c r="G131" s="38"/>
      <c r="H131" s="38"/>
      <c r="I131" s="209"/>
      <c r="J131" s="38"/>
      <c r="K131" s="38"/>
      <c r="L131" s="42"/>
      <c r="M131" s="210"/>
      <c r="N131" s="211"/>
      <c r="O131" s="82"/>
      <c r="P131" s="82"/>
      <c r="Q131" s="82"/>
      <c r="R131" s="82"/>
      <c r="S131" s="82"/>
      <c r="T131" s="83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134</v>
      </c>
      <c r="AU131" s="15" t="s">
        <v>85</v>
      </c>
    </row>
    <row r="132" s="13" customFormat="1">
      <c r="A132" s="13"/>
      <c r="B132" s="224"/>
      <c r="C132" s="225"/>
      <c r="D132" s="226" t="s">
        <v>182</v>
      </c>
      <c r="E132" s="227" t="s">
        <v>19</v>
      </c>
      <c r="F132" s="228" t="s">
        <v>530</v>
      </c>
      <c r="G132" s="225"/>
      <c r="H132" s="229">
        <v>21.655999999999999</v>
      </c>
      <c r="I132" s="230"/>
      <c r="J132" s="225"/>
      <c r="K132" s="225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182</v>
      </c>
      <c r="AU132" s="235" t="s">
        <v>85</v>
      </c>
      <c r="AV132" s="13" t="s">
        <v>85</v>
      </c>
      <c r="AW132" s="13" t="s">
        <v>35</v>
      </c>
      <c r="AX132" s="13" t="s">
        <v>75</v>
      </c>
      <c r="AY132" s="235" t="s">
        <v>126</v>
      </c>
    </row>
    <row r="133" s="13" customFormat="1">
      <c r="A133" s="13"/>
      <c r="B133" s="224"/>
      <c r="C133" s="225"/>
      <c r="D133" s="226" t="s">
        <v>182</v>
      </c>
      <c r="E133" s="227" t="s">
        <v>19</v>
      </c>
      <c r="F133" s="228" t="s">
        <v>531</v>
      </c>
      <c r="G133" s="225"/>
      <c r="H133" s="229">
        <v>26.757999999999999</v>
      </c>
      <c r="I133" s="230"/>
      <c r="J133" s="225"/>
      <c r="K133" s="225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182</v>
      </c>
      <c r="AU133" s="235" t="s">
        <v>85</v>
      </c>
      <c r="AV133" s="13" t="s">
        <v>85</v>
      </c>
      <c r="AW133" s="13" t="s">
        <v>35</v>
      </c>
      <c r="AX133" s="13" t="s">
        <v>75</v>
      </c>
      <c r="AY133" s="235" t="s">
        <v>126</v>
      </c>
    </row>
    <row r="134" s="13" customFormat="1">
      <c r="A134" s="13"/>
      <c r="B134" s="224"/>
      <c r="C134" s="225"/>
      <c r="D134" s="226" t="s">
        <v>182</v>
      </c>
      <c r="E134" s="227" t="s">
        <v>19</v>
      </c>
      <c r="F134" s="228" t="s">
        <v>532</v>
      </c>
      <c r="G134" s="225"/>
      <c r="H134" s="229">
        <v>23.600000000000001</v>
      </c>
      <c r="I134" s="230"/>
      <c r="J134" s="225"/>
      <c r="K134" s="225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182</v>
      </c>
      <c r="AU134" s="235" t="s">
        <v>85</v>
      </c>
      <c r="AV134" s="13" t="s">
        <v>85</v>
      </c>
      <c r="AW134" s="13" t="s">
        <v>35</v>
      </c>
      <c r="AX134" s="13" t="s">
        <v>75</v>
      </c>
      <c r="AY134" s="235" t="s">
        <v>126</v>
      </c>
    </row>
    <row r="135" s="13" customFormat="1">
      <c r="A135" s="13"/>
      <c r="B135" s="224"/>
      <c r="C135" s="225"/>
      <c r="D135" s="226" t="s">
        <v>182</v>
      </c>
      <c r="E135" s="227" t="s">
        <v>19</v>
      </c>
      <c r="F135" s="228" t="s">
        <v>533</v>
      </c>
      <c r="G135" s="225"/>
      <c r="H135" s="229">
        <v>0.80000000000000004</v>
      </c>
      <c r="I135" s="230"/>
      <c r="J135" s="225"/>
      <c r="K135" s="225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182</v>
      </c>
      <c r="AU135" s="235" t="s">
        <v>85</v>
      </c>
      <c r="AV135" s="13" t="s">
        <v>85</v>
      </c>
      <c r="AW135" s="13" t="s">
        <v>35</v>
      </c>
      <c r="AX135" s="13" t="s">
        <v>75</v>
      </c>
      <c r="AY135" s="235" t="s">
        <v>126</v>
      </c>
    </row>
    <row r="136" s="13" customFormat="1">
      <c r="A136" s="13"/>
      <c r="B136" s="224"/>
      <c r="C136" s="225"/>
      <c r="D136" s="226" t="s">
        <v>182</v>
      </c>
      <c r="E136" s="227" t="s">
        <v>19</v>
      </c>
      <c r="F136" s="228" t="s">
        <v>534</v>
      </c>
      <c r="G136" s="225"/>
      <c r="H136" s="229">
        <v>2.3809999999999998</v>
      </c>
      <c r="I136" s="230"/>
      <c r="J136" s="225"/>
      <c r="K136" s="225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182</v>
      </c>
      <c r="AU136" s="235" t="s">
        <v>85</v>
      </c>
      <c r="AV136" s="13" t="s">
        <v>85</v>
      </c>
      <c r="AW136" s="13" t="s">
        <v>35</v>
      </c>
      <c r="AX136" s="13" t="s">
        <v>75</v>
      </c>
      <c r="AY136" s="235" t="s">
        <v>126</v>
      </c>
    </row>
    <row r="137" s="13" customFormat="1">
      <c r="A137" s="13"/>
      <c r="B137" s="224"/>
      <c r="C137" s="225"/>
      <c r="D137" s="226" t="s">
        <v>182</v>
      </c>
      <c r="E137" s="227" t="s">
        <v>19</v>
      </c>
      <c r="F137" s="228" t="s">
        <v>535</v>
      </c>
      <c r="G137" s="225"/>
      <c r="H137" s="229">
        <v>39.225000000000001</v>
      </c>
      <c r="I137" s="230"/>
      <c r="J137" s="225"/>
      <c r="K137" s="225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182</v>
      </c>
      <c r="AU137" s="235" t="s">
        <v>85</v>
      </c>
      <c r="AV137" s="13" t="s">
        <v>85</v>
      </c>
      <c r="AW137" s="13" t="s">
        <v>35</v>
      </c>
      <c r="AX137" s="13" t="s">
        <v>75</v>
      </c>
      <c r="AY137" s="235" t="s">
        <v>126</v>
      </c>
    </row>
    <row r="138" s="2" customFormat="1" ht="16.5" customHeight="1">
      <c r="A138" s="36"/>
      <c r="B138" s="37"/>
      <c r="C138" s="194" t="s">
        <v>221</v>
      </c>
      <c r="D138" s="194" t="s">
        <v>127</v>
      </c>
      <c r="E138" s="195" t="s">
        <v>536</v>
      </c>
      <c r="F138" s="196" t="s">
        <v>537</v>
      </c>
      <c r="G138" s="197" t="s">
        <v>179</v>
      </c>
      <c r="H138" s="198">
        <v>114.42</v>
      </c>
      <c r="I138" s="199"/>
      <c r="J138" s="200">
        <f>ROUND(I138*H138,2)</f>
        <v>0</v>
      </c>
      <c r="K138" s="196" t="s">
        <v>131</v>
      </c>
      <c r="L138" s="42"/>
      <c r="M138" s="201" t="s">
        <v>19</v>
      </c>
      <c r="N138" s="202" t="s">
        <v>46</v>
      </c>
      <c r="O138" s="82"/>
      <c r="P138" s="203">
        <f>O138*H138</f>
        <v>0</v>
      </c>
      <c r="Q138" s="203">
        <v>0</v>
      </c>
      <c r="R138" s="203">
        <f>Q138*H138</f>
        <v>0</v>
      </c>
      <c r="S138" s="203">
        <v>0</v>
      </c>
      <c r="T138" s="204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05" t="s">
        <v>145</v>
      </c>
      <c r="AT138" s="205" t="s">
        <v>127</v>
      </c>
      <c r="AU138" s="205" t="s">
        <v>85</v>
      </c>
      <c r="AY138" s="15" t="s">
        <v>126</v>
      </c>
      <c r="BE138" s="206">
        <f>IF(N138="základní",J138,0)</f>
        <v>0</v>
      </c>
      <c r="BF138" s="206">
        <f>IF(N138="snížená",J138,0)</f>
        <v>0</v>
      </c>
      <c r="BG138" s="206">
        <f>IF(N138="zákl. přenesená",J138,0)</f>
        <v>0</v>
      </c>
      <c r="BH138" s="206">
        <f>IF(N138="sníž. přenesená",J138,0)</f>
        <v>0</v>
      </c>
      <c r="BI138" s="206">
        <f>IF(N138="nulová",J138,0)</f>
        <v>0</v>
      </c>
      <c r="BJ138" s="15" t="s">
        <v>83</v>
      </c>
      <c r="BK138" s="206">
        <f>ROUND(I138*H138,2)</f>
        <v>0</v>
      </c>
      <c r="BL138" s="15" t="s">
        <v>145</v>
      </c>
      <c r="BM138" s="205" t="s">
        <v>538</v>
      </c>
    </row>
    <row r="139" s="2" customFormat="1">
      <c r="A139" s="36"/>
      <c r="B139" s="37"/>
      <c r="C139" s="38"/>
      <c r="D139" s="207" t="s">
        <v>134</v>
      </c>
      <c r="E139" s="38"/>
      <c r="F139" s="208" t="s">
        <v>539</v>
      </c>
      <c r="G139" s="38"/>
      <c r="H139" s="38"/>
      <c r="I139" s="209"/>
      <c r="J139" s="38"/>
      <c r="K139" s="38"/>
      <c r="L139" s="42"/>
      <c r="M139" s="210"/>
      <c r="N139" s="211"/>
      <c r="O139" s="82"/>
      <c r="P139" s="82"/>
      <c r="Q139" s="82"/>
      <c r="R139" s="82"/>
      <c r="S139" s="82"/>
      <c r="T139" s="83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134</v>
      </c>
      <c r="AU139" s="15" t="s">
        <v>85</v>
      </c>
    </row>
    <row r="140" s="2" customFormat="1" ht="24.15" customHeight="1">
      <c r="A140" s="36"/>
      <c r="B140" s="37"/>
      <c r="C140" s="194" t="s">
        <v>227</v>
      </c>
      <c r="D140" s="194" t="s">
        <v>127</v>
      </c>
      <c r="E140" s="195" t="s">
        <v>540</v>
      </c>
      <c r="F140" s="196" t="s">
        <v>541</v>
      </c>
      <c r="G140" s="197" t="s">
        <v>250</v>
      </c>
      <c r="H140" s="198">
        <v>20.219000000000001</v>
      </c>
      <c r="I140" s="199"/>
      <c r="J140" s="200">
        <f>ROUND(I140*H140,2)</f>
        <v>0</v>
      </c>
      <c r="K140" s="196" t="s">
        <v>131</v>
      </c>
      <c r="L140" s="42"/>
      <c r="M140" s="201" t="s">
        <v>19</v>
      </c>
      <c r="N140" s="202" t="s">
        <v>46</v>
      </c>
      <c r="O140" s="82"/>
      <c r="P140" s="203">
        <f>O140*H140</f>
        <v>0</v>
      </c>
      <c r="Q140" s="203">
        <v>1.0606199999999999</v>
      </c>
      <c r="R140" s="203">
        <f>Q140*H140</f>
        <v>21.444675780000001</v>
      </c>
      <c r="S140" s="203">
        <v>0</v>
      </c>
      <c r="T140" s="204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5" t="s">
        <v>145</v>
      </c>
      <c r="AT140" s="205" t="s">
        <v>127</v>
      </c>
      <c r="AU140" s="205" t="s">
        <v>85</v>
      </c>
      <c r="AY140" s="15" t="s">
        <v>126</v>
      </c>
      <c r="BE140" s="206">
        <f>IF(N140="základní",J140,0)</f>
        <v>0</v>
      </c>
      <c r="BF140" s="206">
        <f>IF(N140="snížená",J140,0)</f>
        <v>0</v>
      </c>
      <c r="BG140" s="206">
        <f>IF(N140="zákl. přenesená",J140,0)</f>
        <v>0</v>
      </c>
      <c r="BH140" s="206">
        <f>IF(N140="sníž. přenesená",J140,0)</f>
        <v>0</v>
      </c>
      <c r="BI140" s="206">
        <f>IF(N140="nulová",J140,0)</f>
        <v>0</v>
      </c>
      <c r="BJ140" s="15" t="s">
        <v>83</v>
      </c>
      <c r="BK140" s="206">
        <f>ROUND(I140*H140,2)</f>
        <v>0</v>
      </c>
      <c r="BL140" s="15" t="s">
        <v>145</v>
      </c>
      <c r="BM140" s="205" t="s">
        <v>542</v>
      </c>
    </row>
    <row r="141" s="2" customFormat="1">
      <c r="A141" s="36"/>
      <c r="B141" s="37"/>
      <c r="C141" s="38"/>
      <c r="D141" s="207" t="s">
        <v>134</v>
      </c>
      <c r="E141" s="38"/>
      <c r="F141" s="208" t="s">
        <v>543</v>
      </c>
      <c r="G141" s="38"/>
      <c r="H141" s="38"/>
      <c r="I141" s="209"/>
      <c r="J141" s="38"/>
      <c r="K141" s="38"/>
      <c r="L141" s="42"/>
      <c r="M141" s="210"/>
      <c r="N141" s="211"/>
      <c r="O141" s="82"/>
      <c r="P141" s="82"/>
      <c r="Q141" s="82"/>
      <c r="R141" s="82"/>
      <c r="S141" s="82"/>
      <c r="T141" s="83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134</v>
      </c>
      <c r="AU141" s="15" t="s">
        <v>85</v>
      </c>
    </row>
    <row r="142" s="13" customFormat="1">
      <c r="A142" s="13"/>
      <c r="B142" s="224"/>
      <c r="C142" s="225"/>
      <c r="D142" s="226" t="s">
        <v>182</v>
      </c>
      <c r="E142" s="227" t="s">
        <v>19</v>
      </c>
      <c r="F142" s="228" t="s">
        <v>544</v>
      </c>
      <c r="G142" s="225"/>
      <c r="H142" s="229">
        <v>3.3580000000000001</v>
      </c>
      <c r="I142" s="230"/>
      <c r="J142" s="225"/>
      <c r="K142" s="225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182</v>
      </c>
      <c r="AU142" s="235" t="s">
        <v>85</v>
      </c>
      <c r="AV142" s="13" t="s">
        <v>85</v>
      </c>
      <c r="AW142" s="13" t="s">
        <v>35</v>
      </c>
      <c r="AX142" s="13" t="s">
        <v>75</v>
      </c>
      <c r="AY142" s="235" t="s">
        <v>126</v>
      </c>
    </row>
    <row r="143" s="13" customFormat="1">
      <c r="A143" s="13"/>
      <c r="B143" s="224"/>
      <c r="C143" s="225"/>
      <c r="D143" s="226" t="s">
        <v>182</v>
      </c>
      <c r="E143" s="227" t="s">
        <v>19</v>
      </c>
      <c r="F143" s="228" t="s">
        <v>545</v>
      </c>
      <c r="G143" s="225"/>
      <c r="H143" s="229">
        <v>0.33600000000000002</v>
      </c>
      <c r="I143" s="230"/>
      <c r="J143" s="225"/>
      <c r="K143" s="225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182</v>
      </c>
      <c r="AU143" s="235" t="s">
        <v>85</v>
      </c>
      <c r="AV143" s="13" t="s">
        <v>85</v>
      </c>
      <c r="AW143" s="13" t="s">
        <v>35</v>
      </c>
      <c r="AX143" s="13" t="s">
        <v>75</v>
      </c>
      <c r="AY143" s="235" t="s">
        <v>126</v>
      </c>
    </row>
    <row r="144" s="13" customFormat="1">
      <c r="A144" s="13"/>
      <c r="B144" s="224"/>
      <c r="C144" s="225"/>
      <c r="D144" s="226" t="s">
        <v>182</v>
      </c>
      <c r="E144" s="227" t="s">
        <v>19</v>
      </c>
      <c r="F144" s="228" t="s">
        <v>546</v>
      </c>
      <c r="G144" s="225"/>
      <c r="H144" s="229">
        <v>15.023</v>
      </c>
      <c r="I144" s="230"/>
      <c r="J144" s="225"/>
      <c r="K144" s="225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182</v>
      </c>
      <c r="AU144" s="235" t="s">
        <v>85</v>
      </c>
      <c r="AV144" s="13" t="s">
        <v>85</v>
      </c>
      <c r="AW144" s="13" t="s">
        <v>35</v>
      </c>
      <c r="AX144" s="13" t="s">
        <v>75</v>
      </c>
      <c r="AY144" s="235" t="s">
        <v>126</v>
      </c>
    </row>
    <row r="145" s="13" customFormat="1">
      <c r="A145" s="13"/>
      <c r="B145" s="224"/>
      <c r="C145" s="225"/>
      <c r="D145" s="226" t="s">
        <v>182</v>
      </c>
      <c r="E145" s="227" t="s">
        <v>19</v>
      </c>
      <c r="F145" s="228" t="s">
        <v>547</v>
      </c>
      <c r="G145" s="225"/>
      <c r="H145" s="229">
        <v>1.502</v>
      </c>
      <c r="I145" s="230"/>
      <c r="J145" s="225"/>
      <c r="K145" s="225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182</v>
      </c>
      <c r="AU145" s="235" t="s">
        <v>85</v>
      </c>
      <c r="AV145" s="13" t="s">
        <v>85</v>
      </c>
      <c r="AW145" s="13" t="s">
        <v>35</v>
      </c>
      <c r="AX145" s="13" t="s">
        <v>75</v>
      </c>
      <c r="AY145" s="235" t="s">
        <v>126</v>
      </c>
    </row>
    <row r="146" s="2" customFormat="1" ht="24.15" customHeight="1">
      <c r="A146" s="36"/>
      <c r="B146" s="37"/>
      <c r="C146" s="194" t="s">
        <v>234</v>
      </c>
      <c r="D146" s="194" t="s">
        <v>127</v>
      </c>
      <c r="E146" s="195" t="s">
        <v>548</v>
      </c>
      <c r="F146" s="196" t="s">
        <v>549</v>
      </c>
      <c r="G146" s="197" t="s">
        <v>250</v>
      </c>
      <c r="H146" s="198">
        <v>67.924000000000007</v>
      </c>
      <c r="I146" s="199"/>
      <c r="J146" s="200">
        <f>ROUND(I146*H146,2)</f>
        <v>0</v>
      </c>
      <c r="K146" s="196" t="s">
        <v>131</v>
      </c>
      <c r="L146" s="42"/>
      <c r="M146" s="201" t="s">
        <v>19</v>
      </c>
      <c r="N146" s="202" t="s">
        <v>46</v>
      </c>
      <c r="O146" s="82"/>
      <c r="P146" s="203">
        <f>O146*H146</f>
        <v>0</v>
      </c>
      <c r="Q146" s="203">
        <v>1.06277</v>
      </c>
      <c r="R146" s="203">
        <f>Q146*H146</f>
        <v>72.18758948</v>
      </c>
      <c r="S146" s="203">
        <v>0</v>
      </c>
      <c r="T146" s="204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5" t="s">
        <v>145</v>
      </c>
      <c r="AT146" s="205" t="s">
        <v>127</v>
      </c>
      <c r="AU146" s="205" t="s">
        <v>85</v>
      </c>
      <c r="AY146" s="15" t="s">
        <v>126</v>
      </c>
      <c r="BE146" s="206">
        <f>IF(N146="základní",J146,0)</f>
        <v>0</v>
      </c>
      <c r="BF146" s="206">
        <f>IF(N146="snížená",J146,0)</f>
        <v>0</v>
      </c>
      <c r="BG146" s="206">
        <f>IF(N146="zákl. přenesená",J146,0)</f>
        <v>0</v>
      </c>
      <c r="BH146" s="206">
        <f>IF(N146="sníž. přenesená",J146,0)</f>
        <v>0</v>
      </c>
      <c r="BI146" s="206">
        <f>IF(N146="nulová",J146,0)</f>
        <v>0</v>
      </c>
      <c r="BJ146" s="15" t="s">
        <v>83</v>
      </c>
      <c r="BK146" s="206">
        <f>ROUND(I146*H146,2)</f>
        <v>0</v>
      </c>
      <c r="BL146" s="15" t="s">
        <v>145</v>
      </c>
      <c r="BM146" s="205" t="s">
        <v>550</v>
      </c>
    </row>
    <row r="147" s="2" customFormat="1">
      <c r="A147" s="36"/>
      <c r="B147" s="37"/>
      <c r="C147" s="38"/>
      <c r="D147" s="207" t="s">
        <v>134</v>
      </c>
      <c r="E147" s="38"/>
      <c r="F147" s="208" t="s">
        <v>551</v>
      </c>
      <c r="G147" s="38"/>
      <c r="H147" s="38"/>
      <c r="I147" s="209"/>
      <c r="J147" s="38"/>
      <c r="K147" s="38"/>
      <c r="L147" s="42"/>
      <c r="M147" s="210"/>
      <c r="N147" s="211"/>
      <c r="O147" s="82"/>
      <c r="P147" s="82"/>
      <c r="Q147" s="82"/>
      <c r="R147" s="82"/>
      <c r="S147" s="82"/>
      <c r="T147" s="83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134</v>
      </c>
      <c r="AU147" s="15" t="s">
        <v>85</v>
      </c>
    </row>
    <row r="148" s="13" customFormat="1">
      <c r="A148" s="13"/>
      <c r="B148" s="224"/>
      <c r="C148" s="225"/>
      <c r="D148" s="226" t="s">
        <v>182</v>
      </c>
      <c r="E148" s="227" t="s">
        <v>19</v>
      </c>
      <c r="F148" s="228" t="s">
        <v>552</v>
      </c>
      <c r="G148" s="225"/>
      <c r="H148" s="229">
        <v>34.506999999999998</v>
      </c>
      <c r="I148" s="230"/>
      <c r="J148" s="225"/>
      <c r="K148" s="225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182</v>
      </c>
      <c r="AU148" s="235" t="s">
        <v>85</v>
      </c>
      <c r="AV148" s="13" t="s">
        <v>85</v>
      </c>
      <c r="AW148" s="13" t="s">
        <v>35</v>
      </c>
      <c r="AX148" s="13" t="s">
        <v>75</v>
      </c>
      <c r="AY148" s="235" t="s">
        <v>126</v>
      </c>
    </row>
    <row r="149" s="13" customFormat="1">
      <c r="A149" s="13"/>
      <c r="B149" s="224"/>
      <c r="C149" s="225"/>
      <c r="D149" s="226" t="s">
        <v>182</v>
      </c>
      <c r="E149" s="227" t="s">
        <v>19</v>
      </c>
      <c r="F149" s="228" t="s">
        <v>553</v>
      </c>
      <c r="G149" s="225"/>
      <c r="H149" s="229">
        <v>3.46</v>
      </c>
      <c r="I149" s="230"/>
      <c r="J149" s="225"/>
      <c r="K149" s="225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182</v>
      </c>
      <c r="AU149" s="235" t="s">
        <v>85</v>
      </c>
      <c r="AV149" s="13" t="s">
        <v>85</v>
      </c>
      <c r="AW149" s="13" t="s">
        <v>35</v>
      </c>
      <c r="AX149" s="13" t="s">
        <v>75</v>
      </c>
      <c r="AY149" s="235" t="s">
        <v>126</v>
      </c>
    </row>
    <row r="150" s="13" customFormat="1">
      <c r="A150" s="13"/>
      <c r="B150" s="224"/>
      <c r="C150" s="225"/>
      <c r="D150" s="226" t="s">
        <v>182</v>
      </c>
      <c r="E150" s="227" t="s">
        <v>19</v>
      </c>
      <c r="F150" s="228" t="s">
        <v>554</v>
      </c>
      <c r="G150" s="225"/>
      <c r="H150" s="229">
        <v>26.876000000000001</v>
      </c>
      <c r="I150" s="230"/>
      <c r="J150" s="225"/>
      <c r="K150" s="225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182</v>
      </c>
      <c r="AU150" s="235" t="s">
        <v>85</v>
      </c>
      <c r="AV150" s="13" t="s">
        <v>85</v>
      </c>
      <c r="AW150" s="13" t="s">
        <v>35</v>
      </c>
      <c r="AX150" s="13" t="s">
        <v>75</v>
      </c>
      <c r="AY150" s="235" t="s">
        <v>126</v>
      </c>
    </row>
    <row r="151" s="13" customFormat="1">
      <c r="A151" s="13"/>
      <c r="B151" s="224"/>
      <c r="C151" s="225"/>
      <c r="D151" s="226" t="s">
        <v>182</v>
      </c>
      <c r="E151" s="227" t="s">
        <v>19</v>
      </c>
      <c r="F151" s="228" t="s">
        <v>555</v>
      </c>
      <c r="G151" s="225"/>
      <c r="H151" s="229">
        <v>2.702</v>
      </c>
      <c r="I151" s="230"/>
      <c r="J151" s="225"/>
      <c r="K151" s="225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182</v>
      </c>
      <c r="AU151" s="235" t="s">
        <v>85</v>
      </c>
      <c r="AV151" s="13" t="s">
        <v>85</v>
      </c>
      <c r="AW151" s="13" t="s">
        <v>35</v>
      </c>
      <c r="AX151" s="13" t="s">
        <v>75</v>
      </c>
      <c r="AY151" s="235" t="s">
        <v>126</v>
      </c>
    </row>
    <row r="152" s="13" customFormat="1">
      <c r="A152" s="13"/>
      <c r="B152" s="224"/>
      <c r="C152" s="225"/>
      <c r="D152" s="226" t="s">
        <v>182</v>
      </c>
      <c r="E152" s="227" t="s">
        <v>19</v>
      </c>
      <c r="F152" s="228" t="s">
        <v>556</v>
      </c>
      <c r="G152" s="225"/>
      <c r="H152" s="229">
        <v>0.379</v>
      </c>
      <c r="I152" s="230"/>
      <c r="J152" s="225"/>
      <c r="K152" s="225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182</v>
      </c>
      <c r="AU152" s="235" t="s">
        <v>85</v>
      </c>
      <c r="AV152" s="13" t="s">
        <v>85</v>
      </c>
      <c r="AW152" s="13" t="s">
        <v>35</v>
      </c>
      <c r="AX152" s="13" t="s">
        <v>75</v>
      </c>
      <c r="AY152" s="235" t="s">
        <v>126</v>
      </c>
    </row>
    <row r="153" s="2" customFormat="1" ht="44.25" customHeight="1">
      <c r="A153" s="36"/>
      <c r="B153" s="37"/>
      <c r="C153" s="194" t="s">
        <v>175</v>
      </c>
      <c r="D153" s="194" t="s">
        <v>127</v>
      </c>
      <c r="E153" s="195" t="s">
        <v>557</v>
      </c>
      <c r="F153" s="196" t="s">
        <v>558</v>
      </c>
      <c r="G153" s="197" t="s">
        <v>179</v>
      </c>
      <c r="H153" s="198">
        <v>31.5</v>
      </c>
      <c r="I153" s="199"/>
      <c r="J153" s="200">
        <f>ROUND(I153*H153,2)</f>
        <v>0</v>
      </c>
      <c r="K153" s="196" t="s">
        <v>131</v>
      </c>
      <c r="L153" s="42"/>
      <c r="M153" s="201" t="s">
        <v>19</v>
      </c>
      <c r="N153" s="202" t="s">
        <v>46</v>
      </c>
      <c r="O153" s="82"/>
      <c r="P153" s="203">
        <f>O153*H153</f>
        <v>0</v>
      </c>
      <c r="Q153" s="203">
        <v>0.36063000000000001</v>
      </c>
      <c r="R153" s="203">
        <f>Q153*H153</f>
        <v>11.359845</v>
      </c>
      <c r="S153" s="203">
        <v>0</v>
      </c>
      <c r="T153" s="204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5" t="s">
        <v>145</v>
      </c>
      <c r="AT153" s="205" t="s">
        <v>127</v>
      </c>
      <c r="AU153" s="205" t="s">
        <v>85</v>
      </c>
      <c r="AY153" s="15" t="s">
        <v>126</v>
      </c>
      <c r="BE153" s="206">
        <f>IF(N153="základní",J153,0)</f>
        <v>0</v>
      </c>
      <c r="BF153" s="206">
        <f>IF(N153="snížená",J153,0)</f>
        <v>0</v>
      </c>
      <c r="BG153" s="206">
        <f>IF(N153="zákl. přenesená",J153,0)</f>
        <v>0</v>
      </c>
      <c r="BH153" s="206">
        <f>IF(N153="sníž. přenesená",J153,0)</f>
        <v>0</v>
      </c>
      <c r="BI153" s="206">
        <f>IF(N153="nulová",J153,0)</f>
        <v>0</v>
      </c>
      <c r="BJ153" s="15" t="s">
        <v>83</v>
      </c>
      <c r="BK153" s="206">
        <f>ROUND(I153*H153,2)</f>
        <v>0</v>
      </c>
      <c r="BL153" s="15" t="s">
        <v>145</v>
      </c>
      <c r="BM153" s="205" t="s">
        <v>559</v>
      </c>
    </row>
    <row r="154" s="2" customFormat="1">
      <c r="A154" s="36"/>
      <c r="B154" s="37"/>
      <c r="C154" s="38"/>
      <c r="D154" s="207" t="s">
        <v>134</v>
      </c>
      <c r="E154" s="38"/>
      <c r="F154" s="208" t="s">
        <v>560</v>
      </c>
      <c r="G154" s="38"/>
      <c r="H154" s="38"/>
      <c r="I154" s="209"/>
      <c r="J154" s="38"/>
      <c r="K154" s="38"/>
      <c r="L154" s="42"/>
      <c r="M154" s="210"/>
      <c r="N154" s="211"/>
      <c r="O154" s="82"/>
      <c r="P154" s="82"/>
      <c r="Q154" s="82"/>
      <c r="R154" s="82"/>
      <c r="S154" s="82"/>
      <c r="T154" s="83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134</v>
      </c>
      <c r="AU154" s="15" t="s">
        <v>85</v>
      </c>
    </row>
    <row r="155" s="13" customFormat="1">
      <c r="A155" s="13"/>
      <c r="B155" s="224"/>
      <c r="C155" s="225"/>
      <c r="D155" s="226" t="s">
        <v>182</v>
      </c>
      <c r="E155" s="227" t="s">
        <v>19</v>
      </c>
      <c r="F155" s="228" t="s">
        <v>561</v>
      </c>
      <c r="G155" s="225"/>
      <c r="H155" s="229">
        <v>31.5</v>
      </c>
      <c r="I155" s="230"/>
      <c r="J155" s="225"/>
      <c r="K155" s="225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182</v>
      </c>
      <c r="AU155" s="235" t="s">
        <v>85</v>
      </c>
      <c r="AV155" s="13" t="s">
        <v>85</v>
      </c>
      <c r="AW155" s="13" t="s">
        <v>35</v>
      </c>
      <c r="AX155" s="13" t="s">
        <v>75</v>
      </c>
      <c r="AY155" s="235" t="s">
        <v>126</v>
      </c>
    </row>
    <row r="156" s="2" customFormat="1" ht="24.15" customHeight="1">
      <c r="A156" s="36"/>
      <c r="B156" s="37"/>
      <c r="C156" s="194" t="s">
        <v>8</v>
      </c>
      <c r="D156" s="194" t="s">
        <v>127</v>
      </c>
      <c r="E156" s="195" t="s">
        <v>562</v>
      </c>
      <c r="F156" s="196" t="s">
        <v>563</v>
      </c>
      <c r="G156" s="197" t="s">
        <v>204</v>
      </c>
      <c r="H156" s="198">
        <v>8.4779999999999998</v>
      </c>
      <c r="I156" s="199"/>
      <c r="J156" s="200">
        <f>ROUND(I156*H156,2)</f>
        <v>0</v>
      </c>
      <c r="K156" s="196" t="s">
        <v>131</v>
      </c>
      <c r="L156" s="42"/>
      <c r="M156" s="201" t="s">
        <v>19</v>
      </c>
      <c r="N156" s="202" t="s">
        <v>46</v>
      </c>
      <c r="O156" s="82"/>
      <c r="P156" s="203">
        <f>O156*H156</f>
        <v>0</v>
      </c>
      <c r="Q156" s="203">
        <v>2.5018699999999998</v>
      </c>
      <c r="R156" s="203">
        <f>Q156*H156</f>
        <v>21.210853859999997</v>
      </c>
      <c r="S156" s="203">
        <v>0</v>
      </c>
      <c r="T156" s="204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5" t="s">
        <v>145</v>
      </c>
      <c r="AT156" s="205" t="s">
        <v>127</v>
      </c>
      <c r="AU156" s="205" t="s">
        <v>85</v>
      </c>
      <c r="AY156" s="15" t="s">
        <v>126</v>
      </c>
      <c r="BE156" s="206">
        <f>IF(N156="základní",J156,0)</f>
        <v>0</v>
      </c>
      <c r="BF156" s="206">
        <f>IF(N156="snížená",J156,0)</f>
        <v>0</v>
      </c>
      <c r="BG156" s="206">
        <f>IF(N156="zákl. přenesená",J156,0)</f>
        <v>0</v>
      </c>
      <c r="BH156" s="206">
        <f>IF(N156="sníž. přenesená",J156,0)</f>
        <v>0</v>
      </c>
      <c r="BI156" s="206">
        <f>IF(N156="nulová",J156,0)</f>
        <v>0</v>
      </c>
      <c r="BJ156" s="15" t="s">
        <v>83</v>
      </c>
      <c r="BK156" s="206">
        <f>ROUND(I156*H156,2)</f>
        <v>0</v>
      </c>
      <c r="BL156" s="15" t="s">
        <v>145</v>
      </c>
      <c r="BM156" s="205" t="s">
        <v>564</v>
      </c>
    </row>
    <row r="157" s="2" customFormat="1">
      <c r="A157" s="36"/>
      <c r="B157" s="37"/>
      <c r="C157" s="38"/>
      <c r="D157" s="207" t="s">
        <v>134</v>
      </c>
      <c r="E157" s="38"/>
      <c r="F157" s="208" t="s">
        <v>565</v>
      </c>
      <c r="G157" s="38"/>
      <c r="H157" s="38"/>
      <c r="I157" s="209"/>
      <c r="J157" s="38"/>
      <c r="K157" s="38"/>
      <c r="L157" s="42"/>
      <c r="M157" s="210"/>
      <c r="N157" s="211"/>
      <c r="O157" s="82"/>
      <c r="P157" s="82"/>
      <c r="Q157" s="82"/>
      <c r="R157" s="82"/>
      <c r="S157" s="82"/>
      <c r="T157" s="83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134</v>
      </c>
      <c r="AU157" s="15" t="s">
        <v>85</v>
      </c>
    </row>
    <row r="158" s="2" customFormat="1">
      <c r="A158" s="36"/>
      <c r="B158" s="37"/>
      <c r="C158" s="38"/>
      <c r="D158" s="226" t="s">
        <v>281</v>
      </c>
      <c r="E158" s="38"/>
      <c r="F158" s="236" t="s">
        <v>566</v>
      </c>
      <c r="G158" s="38"/>
      <c r="H158" s="38"/>
      <c r="I158" s="209"/>
      <c r="J158" s="38"/>
      <c r="K158" s="38"/>
      <c r="L158" s="42"/>
      <c r="M158" s="210"/>
      <c r="N158" s="211"/>
      <c r="O158" s="82"/>
      <c r="P158" s="82"/>
      <c r="Q158" s="82"/>
      <c r="R158" s="82"/>
      <c r="S158" s="82"/>
      <c r="T158" s="83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281</v>
      </c>
      <c r="AU158" s="15" t="s">
        <v>85</v>
      </c>
    </row>
    <row r="159" s="13" customFormat="1">
      <c r="A159" s="13"/>
      <c r="B159" s="224"/>
      <c r="C159" s="225"/>
      <c r="D159" s="226" t="s">
        <v>182</v>
      </c>
      <c r="E159" s="227" t="s">
        <v>19</v>
      </c>
      <c r="F159" s="228" t="s">
        <v>567</v>
      </c>
      <c r="G159" s="225"/>
      <c r="H159" s="229">
        <v>8.4779999999999998</v>
      </c>
      <c r="I159" s="230"/>
      <c r="J159" s="225"/>
      <c r="K159" s="225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182</v>
      </c>
      <c r="AU159" s="235" t="s">
        <v>85</v>
      </c>
      <c r="AV159" s="13" t="s">
        <v>85</v>
      </c>
      <c r="AW159" s="13" t="s">
        <v>35</v>
      </c>
      <c r="AX159" s="13" t="s">
        <v>83</v>
      </c>
      <c r="AY159" s="235" t="s">
        <v>126</v>
      </c>
    </row>
    <row r="160" s="2" customFormat="1" ht="21.75" customHeight="1">
      <c r="A160" s="36"/>
      <c r="B160" s="37"/>
      <c r="C160" s="194" t="s">
        <v>200</v>
      </c>
      <c r="D160" s="194" t="s">
        <v>127</v>
      </c>
      <c r="E160" s="195" t="s">
        <v>568</v>
      </c>
      <c r="F160" s="196" t="s">
        <v>569</v>
      </c>
      <c r="G160" s="197" t="s">
        <v>179</v>
      </c>
      <c r="H160" s="198">
        <v>26.100000000000001</v>
      </c>
      <c r="I160" s="199"/>
      <c r="J160" s="200">
        <f>ROUND(I160*H160,2)</f>
        <v>0</v>
      </c>
      <c r="K160" s="196" t="s">
        <v>131</v>
      </c>
      <c r="L160" s="42"/>
      <c r="M160" s="201" t="s">
        <v>19</v>
      </c>
      <c r="N160" s="202" t="s">
        <v>46</v>
      </c>
      <c r="O160" s="82"/>
      <c r="P160" s="203">
        <f>O160*H160</f>
        <v>0</v>
      </c>
      <c r="Q160" s="203">
        <v>0.00346</v>
      </c>
      <c r="R160" s="203">
        <f>Q160*H160</f>
        <v>0.090305999999999997</v>
      </c>
      <c r="S160" s="203">
        <v>0</v>
      </c>
      <c r="T160" s="204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5" t="s">
        <v>145</v>
      </c>
      <c r="AT160" s="205" t="s">
        <v>127</v>
      </c>
      <c r="AU160" s="205" t="s">
        <v>85</v>
      </c>
      <c r="AY160" s="15" t="s">
        <v>126</v>
      </c>
      <c r="BE160" s="206">
        <f>IF(N160="základní",J160,0)</f>
        <v>0</v>
      </c>
      <c r="BF160" s="206">
        <f>IF(N160="snížená",J160,0)</f>
        <v>0</v>
      </c>
      <c r="BG160" s="206">
        <f>IF(N160="zákl. přenesená",J160,0)</f>
        <v>0</v>
      </c>
      <c r="BH160" s="206">
        <f>IF(N160="sníž. přenesená",J160,0)</f>
        <v>0</v>
      </c>
      <c r="BI160" s="206">
        <f>IF(N160="nulová",J160,0)</f>
        <v>0</v>
      </c>
      <c r="BJ160" s="15" t="s">
        <v>83</v>
      </c>
      <c r="BK160" s="206">
        <f>ROUND(I160*H160,2)</f>
        <v>0</v>
      </c>
      <c r="BL160" s="15" t="s">
        <v>145</v>
      </c>
      <c r="BM160" s="205" t="s">
        <v>570</v>
      </c>
    </row>
    <row r="161" s="2" customFormat="1">
      <c r="A161" s="36"/>
      <c r="B161" s="37"/>
      <c r="C161" s="38"/>
      <c r="D161" s="207" t="s">
        <v>134</v>
      </c>
      <c r="E161" s="38"/>
      <c r="F161" s="208" t="s">
        <v>571</v>
      </c>
      <c r="G161" s="38"/>
      <c r="H161" s="38"/>
      <c r="I161" s="209"/>
      <c r="J161" s="38"/>
      <c r="K161" s="38"/>
      <c r="L161" s="42"/>
      <c r="M161" s="210"/>
      <c r="N161" s="211"/>
      <c r="O161" s="82"/>
      <c r="P161" s="82"/>
      <c r="Q161" s="82"/>
      <c r="R161" s="82"/>
      <c r="S161" s="82"/>
      <c r="T161" s="83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134</v>
      </c>
      <c r="AU161" s="15" t="s">
        <v>85</v>
      </c>
    </row>
    <row r="162" s="13" customFormat="1">
      <c r="A162" s="13"/>
      <c r="B162" s="224"/>
      <c r="C162" s="225"/>
      <c r="D162" s="226" t="s">
        <v>182</v>
      </c>
      <c r="E162" s="227" t="s">
        <v>19</v>
      </c>
      <c r="F162" s="228" t="s">
        <v>572</v>
      </c>
      <c r="G162" s="225"/>
      <c r="H162" s="229">
        <v>26.100000000000001</v>
      </c>
      <c r="I162" s="230"/>
      <c r="J162" s="225"/>
      <c r="K162" s="225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182</v>
      </c>
      <c r="AU162" s="235" t="s">
        <v>85</v>
      </c>
      <c r="AV162" s="13" t="s">
        <v>85</v>
      </c>
      <c r="AW162" s="13" t="s">
        <v>35</v>
      </c>
      <c r="AX162" s="13" t="s">
        <v>83</v>
      </c>
      <c r="AY162" s="235" t="s">
        <v>126</v>
      </c>
    </row>
    <row r="163" s="2" customFormat="1" ht="24.15" customHeight="1">
      <c r="A163" s="36"/>
      <c r="B163" s="37"/>
      <c r="C163" s="194" t="s">
        <v>256</v>
      </c>
      <c r="D163" s="194" t="s">
        <v>127</v>
      </c>
      <c r="E163" s="195" t="s">
        <v>573</v>
      </c>
      <c r="F163" s="196" t="s">
        <v>574</v>
      </c>
      <c r="G163" s="197" t="s">
        <v>179</v>
      </c>
      <c r="H163" s="198">
        <v>26.100000000000001</v>
      </c>
      <c r="I163" s="199"/>
      <c r="J163" s="200">
        <f>ROUND(I163*H163,2)</f>
        <v>0</v>
      </c>
      <c r="K163" s="196" t="s">
        <v>131</v>
      </c>
      <c r="L163" s="42"/>
      <c r="M163" s="201" t="s">
        <v>19</v>
      </c>
      <c r="N163" s="202" t="s">
        <v>46</v>
      </c>
      <c r="O163" s="82"/>
      <c r="P163" s="203">
        <f>O163*H163</f>
        <v>0</v>
      </c>
      <c r="Q163" s="203">
        <v>0</v>
      </c>
      <c r="R163" s="203">
        <f>Q163*H163</f>
        <v>0</v>
      </c>
      <c r="S163" s="203">
        <v>0</v>
      </c>
      <c r="T163" s="204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5" t="s">
        <v>145</v>
      </c>
      <c r="AT163" s="205" t="s">
        <v>127</v>
      </c>
      <c r="AU163" s="205" t="s">
        <v>85</v>
      </c>
      <c r="AY163" s="15" t="s">
        <v>126</v>
      </c>
      <c r="BE163" s="206">
        <f>IF(N163="základní",J163,0)</f>
        <v>0</v>
      </c>
      <c r="BF163" s="206">
        <f>IF(N163="snížená",J163,0)</f>
        <v>0</v>
      </c>
      <c r="BG163" s="206">
        <f>IF(N163="zákl. přenesená",J163,0)</f>
        <v>0</v>
      </c>
      <c r="BH163" s="206">
        <f>IF(N163="sníž. přenesená",J163,0)</f>
        <v>0</v>
      </c>
      <c r="BI163" s="206">
        <f>IF(N163="nulová",J163,0)</f>
        <v>0</v>
      </c>
      <c r="BJ163" s="15" t="s">
        <v>83</v>
      </c>
      <c r="BK163" s="206">
        <f>ROUND(I163*H163,2)</f>
        <v>0</v>
      </c>
      <c r="BL163" s="15" t="s">
        <v>145</v>
      </c>
      <c r="BM163" s="205" t="s">
        <v>575</v>
      </c>
    </row>
    <row r="164" s="2" customFormat="1">
      <c r="A164" s="36"/>
      <c r="B164" s="37"/>
      <c r="C164" s="38"/>
      <c r="D164" s="207" t="s">
        <v>134</v>
      </c>
      <c r="E164" s="38"/>
      <c r="F164" s="208" t="s">
        <v>576</v>
      </c>
      <c r="G164" s="38"/>
      <c r="H164" s="38"/>
      <c r="I164" s="209"/>
      <c r="J164" s="38"/>
      <c r="K164" s="38"/>
      <c r="L164" s="42"/>
      <c r="M164" s="210"/>
      <c r="N164" s="211"/>
      <c r="O164" s="82"/>
      <c r="P164" s="82"/>
      <c r="Q164" s="82"/>
      <c r="R164" s="82"/>
      <c r="S164" s="82"/>
      <c r="T164" s="83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134</v>
      </c>
      <c r="AU164" s="15" t="s">
        <v>85</v>
      </c>
    </row>
    <row r="165" s="2" customFormat="1" ht="55.5" customHeight="1">
      <c r="A165" s="36"/>
      <c r="B165" s="37"/>
      <c r="C165" s="194" t="s">
        <v>208</v>
      </c>
      <c r="D165" s="194" t="s">
        <v>127</v>
      </c>
      <c r="E165" s="195" t="s">
        <v>577</v>
      </c>
      <c r="F165" s="196" t="s">
        <v>578</v>
      </c>
      <c r="G165" s="197" t="s">
        <v>250</v>
      </c>
      <c r="H165" s="198">
        <v>0.189</v>
      </c>
      <c r="I165" s="199"/>
      <c r="J165" s="200">
        <f>ROUND(I165*H165,2)</f>
        <v>0</v>
      </c>
      <c r="K165" s="196" t="s">
        <v>131</v>
      </c>
      <c r="L165" s="42"/>
      <c r="M165" s="201" t="s">
        <v>19</v>
      </c>
      <c r="N165" s="202" t="s">
        <v>46</v>
      </c>
      <c r="O165" s="82"/>
      <c r="P165" s="203">
        <f>O165*H165</f>
        <v>0</v>
      </c>
      <c r="Q165" s="203">
        <v>1.0593999999999999</v>
      </c>
      <c r="R165" s="203">
        <f>Q165*H165</f>
        <v>0.20022659999999998</v>
      </c>
      <c r="S165" s="203">
        <v>0</v>
      </c>
      <c r="T165" s="204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5" t="s">
        <v>145</v>
      </c>
      <c r="AT165" s="205" t="s">
        <v>127</v>
      </c>
      <c r="AU165" s="205" t="s">
        <v>85</v>
      </c>
      <c r="AY165" s="15" t="s">
        <v>126</v>
      </c>
      <c r="BE165" s="206">
        <f>IF(N165="základní",J165,0)</f>
        <v>0</v>
      </c>
      <c r="BF165" s="206">
        <f>IF(N165="snížená",J165,0)</f>
        <v>0</v>
      </c>
      <c r="BG165" s="206">
        <f>IF(N165="zákl. přenesená",J165,0)</f>
        <v>0</v>
      </c>
      <c r="BH165" s="206">
        <f>IF(N165="sníž. přenesená",J165,0)</f>
        <v>0</v>
      </c>
      <c r="BI165" s="206">
        <f>IF(N165="nulová",J165,0)</f>
        <v>0</v>
      </c>
      <c r="BJ165" s="15" t="s">
        <v>83</v>
      </c>
      <c r="BK165" s="206">
        <f>ROUND(I165*H165,2)</f>
        <v>0</v>
      </c>
      <c r="BL165" s="15" t="s">
        <v>145</v>
      </c>
      <c r="BM165" s="205" t="s">
        <v>579</v>
      </c>
    </row>
    <row r="166" s="2" customFormat="1">
      <c r="A166" s="36"/>
      <c r="B166" s="37"/>
      <c r="C166" s="38"/>
      <c r="D166" s="207" t="s">
        <v>134</v>
      </c>
      <c r="E166" s="38"/>
      <c r="F166" s="208" t="s">
        <v>580</v>
      </c>
      <c r="G166" s="38"/>
      <c r="H166" s="38"/>
      <c r="I166" s="209"/>
      <c r="J166" s="38"/>
      <c r="K166" s="38"/>
      <c r="L166" s="42"/>
      <c r="M166" s="210"/>
      <c r="N166" s="211"/>
      <c r="O166" s="82"/>
      <c r="P166" s="82"/>
      <c r="Q166" s="82"/>
      <c r="R166" s="82"/>
      <c r="S166" s="82"/>
      <c r="T166" s="83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134</v>
      </c>
      <c r="AU166" s="15" t="s">
        <v>85</v>
      </c>
    </row>
    <row r="167" s="13" customFormat="1">
      <c r="A167" s="13"/>
      <c r="B167" s="224"/>
      <c r="C167" s="225"/>
      <c r="D167" s="226" t="s">
        <v>182</v>
      </c>
      <c r="E167" s="227" t="s">
        <v>19</v>
      </c>
      <c r="F167" s="228" t="s">
        <v>581</v>
      </c>
      <c r="G167" s="225"/>
      <c r="H167" s="229">
        <v>0.189</v>
      </c>
      <c r="I167" s="230"/>
      <c r="J167" s="225"/>
      <c r="K167" s="225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182</v>
      </c>
      <c r="AU167" s="235" t="s">
        <v>85</v>
      </c>
      <c r="AV167" s="13" t="s">
        <v>85</v>
      </c>
      <c r="AW167" s="13" t="s">
        <v>35</v>
      </c>
      <c r="AX167" s="13" t="s">
        <v>83</v>
      </c>
      <c r="AY167" s="235" t="s">
        <v>126</v>
      </c>
    </row>
    <row r="168" s="2" customFormat="1" ht="37.8" customHeight="1">
      <c r="A168" s="36"/>
      <c r="B168" s="37"/>
      <c r="C168" s="194" t="s">
        <v>232</v>
      </c>
      <c r="D168" s="194" t="s">
        <v>127</v>
      </c>
      <c r="E168" s="195" t="s">
        <v>582</v>
      </c>
      <c r="F168" s="196" t="s">
        <v>583</v>
      </c>
      <c r="G168" s="197" t="s">
        <v>179</v>
      </c>
      <c r="H168" s="198">
        <v>1692.7000000000001</v>
      </c>
      <c r="I168" s="199"/>
      <c r="J168" s="200">
        <f>ROUND(I168*H168,2)</f>
        <v>0</v>
      </c>
      <c r="K168" s="196" t="s">
        <v>131</v>
      </c>
      <c r="L168" s="42"/>
      <c r="M168" s="201" t="s">
        <v>19</v>
      </c>
      <c r="N168" s="202" t="s">
        <v>46</v>
      </c>
      <c r="O168" s="82"/>
      <c r="P168" s="203">
        <f>O168*H168</f>
        <v>0</v>
      </c>
      <c r="Q168" s="203">
        <v>0.0032000000000000002</v>
      </c>
      <c r="R168" s="203">
        <f>Q168*H168</f>
        <v>5.4166400000000001</v>
      </c>
      <c r="S168" s="203">
        <v>0</v>
      </c>
      <c r="T168" s="204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5" t="s">
        <v>145</v>
      </c>
      <c r="AT168" s="205" t="s">
        <v>127</v>
      </c>
      <c r="AU168" s="205" t="s">
        <v>85</v>
      </c>
      <c r="AY168" s="15" t="s">
        <v>126</v>
      </c>
      <c r="BE168" s="206">
        <f>IF(N168="základní",J168,0)</f>
        <v>0</v>
      </c>
      <c r="BF168" s="206">
        <f>IF(N168="snížená",J168,0)</f>
        <v>0</v>
      </c>
      <c r="BG168" s="206">
        <f>IF(N168="zákl. přenesená",J168,0)</f>
        <v>0</v>
      </c>
      <c r="BH168" s="206">
        <f>IF(N168="sníž. přenesená",J168,0)</f>
        <v>0</v>
      </c>
      <c r="BI168" s="206">
        <f>IF(N168="nulová",J168,0)</f>
        <v>0</v>
      </c>
      <c r="BJ168" s="15" t="s">
        <v>83</v>
      </c>
      <c r="BK168" s="206">
        <f>ROUND(I168*H168,2)</f>
        <v>0</v>
      </c>
      <c r="BL168" s="15" t="s">
        <v>145</v>
      </c>
      <c r="BM168" s="205" t="s">
        <v>584</v>
      </c>
    </row>
    <row r="169" s="2" customFormat="1">
      <c r="A169" s="36"/>
      <c r="B169" s="37"/>
      <c r="C169" s="38"/>
      <c r="D169" s="207" t="s">
        <v>134</v>
      </c>
      <c r="E169" s="38"/>
      <c r="F169" s="208" t="s">
        <v>585</v>
      </c>
      <c r="G169" s="38"/>
      <c r="H169" s="38"/>
      <c r="I169" s="209"/>
      <c r="J169" s="38"/>
      <c r="K169" s="38"/>
      <c r="L169" s="42"/>
      <c r="M169" s="210"/>
      <c r="N169" s="211"/>
      <c r="O169" s="82"/>
      <c r="P169" s="82"/>
      <c r="Q169" s="82"/>
      <c r="R169" s="82"/>
      <c r="S169" s="82"/>
      <c r="T169" s="83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134</v>
      </c>
      <c r="AU169" s="15" t="s">
        <v>85</v>
      </c>
    </row>
    <row r="170" s="13" customFormat="1">
      <c r="A170" s="13"/>
      <c r="B170" s="224"/>
      <c r="C170" s="225"/>
      <c r="D170" s="226" t="s">
        <v>182</v>
      </c>
      <c r="E170" s="227" t="s">
        <v>19</v>
      </c>
      <c r="F170" s="228" t="s">
        <v>586</v>
      </c>
      <c r="G170" s="225"/>
      <c r="H170" s="229">
        <v>1626.4000000000001</v>
      </c>
      <c r="I170" s="230"/>
      <c r="J170" s="225"/>
      <c r="K170" s="225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182</v>
      </c>
      <c r="AU170" s="235" t="s">
        <v>85</v>
      </c>
      <c r="AV170" s="13" t="s">
        <v>85</v>
      </c>
      <c r="AW170" s="13" t="s">
        <v>35</v>
      </c>
      <c r="AX170" s="13" t="s">
        <v>75</v>
      </c>
      <c r="AY170" s="235" t="s">
        <v>126</v>
      </c>
    </row>
    <row r="171" s="13" customFormat="1">
      <c r="A171" s="13"/>
      <c r="B171" s="224"/>
      <c r="C171" s="225"/>
      <c r="D171" s="226" t="s">
        <v>182</v>
      </c>
      <c r="E171" s="227" t="s">
        <v>19</v>
      </c>
      <c r="F171" s="228" t="s">
        <v>587</v>
      </c>
      <c r="G171" s="225"/>
      <c r="H171" s="229">
        <v>66.299999999999997</v>
      </c>
      <c r="I171" s="230"/>
      <c r="J171" s="225"/>
      <c r="K171" s="225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182</v>
      </c>
      <c r="AU171" s="235" t="s">
        <v>85</v>
      </c>
      <c r="AV171" s="13" t="s">
        <v>85</v>
      </c>
      <c r="AW171" s="13" t="s">
        <v>35</v>
      </c>
      <c r="AX171" s="13" t="s">
        <v>75</v>
      </c>
      <c r="AY171" s="235" t="s">
        <v>126</v>
      </c>
    </row>
    <row r="172" s="2" customFormat="1" ht="21.75" customHeight="1">
      <c r="A172" s="36"/>
      <c r="B172" s="37"/>
      <c r="C172" s="194" t="s">
        <v>276</v>
      </c>
      <c r="D172" s="194" t="s">
        <v>127</v>
      </c>
      <c r="E172" s="195" t="s">
        <v>588</v>
      </c>
      <c r="F172" s="196" t="s">
        <v>589</v>
      </c>
      <c r="G172" s="197" t="s">
        <v>179</v>
      </c>
      <c r="H172" s="198">
        <v>1692.7000000000001</v>
      </c>
      <c r="I172" s="199"/>
      <c r="J172" s="200">
        <f>ROUND(I172*H172,2)</f>
        <v>0</v>
      </c>
      <c r="K172" s="196" t="s">
        <v>241</v>
      </c>
      <c r="L172" s="42"/>
      <c r="M172" s="201" t="s">
        <v>19</v>
      </c>
      <c r="N172" s="202" t="s">
        <v>46</v>
      </c>
      <c r="O172" s="82"/>
      <c r="P172" s="203">
        <f>O172*H172</f>
        <v>0</v>
      </c>
      <c r="Q172" s="203">
        <v>0.00022000000000000001</v>
      </c>
      <c r="R172" s="203">
        <f>Q172*H172</f>
        <v>0.372394</v>
      </c>
      <c r="S172" s="203">
        <v>0</v>
      </c>
      <c r="T172" s="204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5" t="s">
        <v>145</v>
      </c>
      <c r="AT172" s="205" t="s">
        <v>127</v>
      </c>
      <c r="AU172" s="205" t="s">
        <v>85</v>
      </c>
      <c r="AY172" s="15" t="s">
        <v>126</v>
      </c>
      <c r="BE172" s="206">
        <f>IF(N172="základní",J172,0)</f>
        <v>0</v>
      </c>
      <c r="BF172" s="206">
        <f>IF(N172="snížená",J172,0)</f>
        <v>0</v>
      </c>
      <c r="BG172" s="206">
        <f>IF(N172="zákl. přenesená",J172,0)</f>
        <v>0</v>
      </c>
      <c r="BH172" s="206">
        <f>IF(N172="sníž. přenesená",J172,0)</f>
        <v>0</v>
      </c>
      <c r="BI172" s="206">
        <f>IF(N172="nulová",J172,0)</f>
        <v>0</v>
      </c>
      <c r="BJ172" s="15" t="s">
        <v>83</v>
      </c>
      <c r="BK172" s="206">
        <f>ROUND(I172*H172,2)</f>
        <v>0</v>
      </c>
      <c r="BL172" s="15" t="s">
        <v>145</v>
      </c>
      <c r="BM172" s="205" t="s">
        <v>590</v>
      </c>
    </row>
    <row r="173" s="11" customFormat="1" ht="22.8" customHeight="1">
      <c r="A173" s="11"/>
      <c r="B173" s="180"/>
      <c r="C173" s="181"/>
      <c r="D173" s="182" t="s">
        <v>74</v>
      </c>
      <c r="E173" s="222" t="s">
        <v>140</v>
      </c>
      <c r="F173" s="222" t="s">
        <v>591</v>
      </c>
      <c r="G173" s="181"/>
      <c r="H173" s="181"/>
      <c r="I173" s="184"/>
      <c r="J173" s="223">
        <f>BK173</f>
        <v>0</v>
      </c>
      <c r="K173" s="181"/>
      <c r="L173" s="186"/>
      <c r="M173" s="187"/>
      <c r="N173" s="188"/>
      <c r="O173" s="188"/>
      <c r="P173" s="189">
        <f>SUM(P174:P182)</f>
        <v>0</v>
      </c>
      <c r="Q173" s="188"/>
      <c r="R173" s="189">
        <f>SUM(R174:R182)</f>
        <v>14.3978094</v>
      </c>
      <c r="S173" s="188"/>
      <c r="T173" s="190">
        <f>SUM(T174:T182)</f>
        <v>0</v>
      </c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R173" s="191" t="s">
        <v>83</v>
      </c>
      <c r="AT173" s="192" t="s">
        <v>74</v>
      </c>
      <c r="AU173" s="192" t="s">
        <v>83</v>
      </c>
      <c r="AY173" s="191" t="s">
        <v>126</v>
      </c>
      <c r="BK173" s="193">
        <f>SUM(BK174:BK182)</f>
        <v>0</v>
      </c>
    </row>
    <row r="174" s="2" customFormat="1" ht="24.15" customHeight="1">
      <c r="A174" s="36"/>
      <c r="B174" s="37"/>
      <c r="C174" s="194" t="s">
        <v>254</v>
      </c>
      <c r="D174" s="194" t="s">
        <v>127</v>
      </c>
      <c r="E174" s="195" t="s">
        <v>592</v>
      </c>
      <c r="F174" s="196" t="s">
        <v>593</v>
      </c>
      <c r="G174" s="197" t="s">
        <v>179</v>
      </c>
      <c r="H174" s="198">
        <v>43.784999999999997</v>
      </c>
      <c r="I174" s="199"/>
      <c r="J174" s="200">
        <f>ROUND(I174*H174,2)</f>
        <v>0</v>
      </c>
      <c r="K174" s="196" t="s">
        <v>131</v>
      </c>
      <c r="L174" s="42"/>
      <c r="M174" s="201" t="s">
        <v>19</v>
      </c>
      <c r="N174" s="202" t="s">
        <v>46</v>
      </c>
      <c r="O174" s="82"/>
      <c r="P174" s="203">
        <f>O174*H174</f>
        <v>0</v>
      </c>
      <c r="Q174" s="203">
        <v>0.32594000000000001</v>
      </c>
      <c r="R174" s="203">
        <f>Q174*H174</f>
        <v>14.271282899999999</v>
      </c>
      <c r="S174" s="203">
        <v>0</v>
      </c>
      <c r="T174" s="204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5" t="s">
        <v>145</v>
      </c>
      <c r="AT174" s="205" t="s">
        <v>127</v>
      </c>
      <c r="AU174" s="205" t="s">
        <v>85</v>
      </c>
      <c r="AY174" s="15" t="s">
        <v>126</v>
      </c>
      <c r="BE174" s="206">
        <f>IF(N174="základní",J174,0)</f>
        <v>0</v>
      </c>
      <c r="BF174" s="206">
        <f>IF(N174="snížená",J174,0)</f>
        <v>0</v>
      </c>
      <c r="BG174" s="206">
        <f>IF(N174="zákl. přenesená",J174,0)</f>
        <v>0</v>
      </c>
      <c r="BH174" s="206">
        <f>IF(N174="sníž. přenesená",J174,0)</f>
        <v>0</v>
      </c>
      <c r="BI174" s="206">
        <f>IF(N174="nulová",J174,0)</f>
        <v>0</v>
      </c>
      <c r="BJ174" s="15" t="s">
        <v>83</v>
      </c>
      <c r="BK174" s="206">
        <f>ROUND(I174*H174,2)</f>
        <v>0</v>
      </c>
      <c r="BL174" s="15" t="s">
        <v>145</v>
      </c>
      <c r="BM174" s="205" t="s">
        <v>594</v>
      </c>
    </row>
    <row r="175" s="2" customFormat="1">
      <c r="A175" s="36"/>
      <c r="B175" s="37"/>
      <c r="C175" s="38"/>
      <c r="D175" s="207" t="s">
        <v>134</v>
      </c>
      <c r="E175" s="38"/>
      <c r="F175" s="208" t="s">
        <v>595</v>
      </c>
      <c r="G175" s="38"/>
      <c r="H175" s="38"/>
      <c r="I175" s="209"/>
      <c r="J175" s="38"/>
      <c r="K175" s="38"/>
      <c r="L175" s="42"/>
      <c r="M175" s="210"/>
      <c r="N175" s="211"/>
      <c r="O175" s="82"/>
      <c r="P175" s="82"/>
      <c r="Q175" s="82"/>
      <c r="R175" s="82"/>
      <c r="S175" s="82"/>
      <c r="T175" s="83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134</v>
      </c>
      <c r="AU175" s="15" t="s">
        <v>85</v>
      </c>
    </row>
    <row r="176" s="2" customFormat="1">
      <c r="A176" s="36"/>
      <c r="B176" s="37"/>
      <c r="C176" s="38"/>
      <c r="D176" s="226" t="s">
        <v>281</v>
      </c>
      <c r="E176" s="38"/>
      <c r="F176" s="236" t="s">
        <v>596</v>
      </c>
      <c r="G176" s="38"/>
      <c r="H176" s="38"/>
      <c r="I176" s="209"/>
      <c r="J176" s="38"/>
      <c r="K176" s="38"/>
      <c r="L176" s="42"/>
      <c r="M176" s="210"/>
      <c r="N176" s="211"/>
      <c r="O176" s="82"/>
      <c r="P176" s="82"/>
      <c r="Q176" s="82"/>
      <c r="R176" s="82"/>
      <c r="S176" s="82"/>
      <c r="T176" s="83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281</v>
      </c>
      <c r="AU176" s="15" t="s">
        <v>85</v>
      </c>
    </row>
    <row r="177" s="13" customFormat="1">
      <c r="A177" s="13"/>
      <c r="B177" s="224"/>
      <c r="C177" s="225"/>
      <c r="D177" s="226" t="s">
        <v>182</v>
      </c>
      <c r="E177" s="227" t="s">
        <v>19</v>
      </c>
      <c r="F177" s="228" t="s">
        <v>597</v>
      </c>
      <c r="G177" s="225"/>
      <c r="H177" s="229">
        <v>43.784999999999997</v>
      </c>
      <c r="I177" s="230"/>
      <c r="J177" s="225"/>
      <c r="K177" s="225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182</v>
      </c>
      <c r="AU177" s="235" t="s">
        <v>85</v>
      </c>
      <c r="AV177" s="13" t="s">
        <v>85</v>
      </c>
      <c r="AW177" s="13" t="s">
        <v>35</v>
      </c>
      <c r="AX177" s="13" t="s">
        <v>83</v>
      </c>
      <c r="AY177" s="235" t="s">
        <v>126</v>
      </c>
    </row>
    <row r="178" s="2" customFormat="1" ht="24.15" customHeight="1">
      <c r="A178" s="36"/>
      <c r="B178" s="37"/>
      <c r="C178" s="194" t="s">
        <v>292</v>
      </c>
      <c r="D178" s="194" t="s">
        <v>127</v>
      </c>
      <c r="E178" s="195" t="s">
        <v>598</v>
      </c>
      <c r="F178" s="196" t="s">
        <v>599</v>
      </c>
      <c r="G178" s="197" t="s">
        <v>266</v>
      </c>
      <c r="H178" s="198">
        <v>41.534999999999997</v>
      </c>
      <c r="I178" s="199"/>
      <c r="J178" s="200">
        <f>ROUND(I178*H178,2)</f>
        <v>0</v>
      </c>
      <c r="K178" s="196" t="s">
        <v>131</v>
      </c>
      <c r="L178" s="42"/>
      <c r="M178" s="201" t="s">
        <v>19</v>
      </c>
      <c r="N178" s="202" t="s">
        <v>46</v>
      </c>
      <c r="O178" s="82"/>
      <c r="P178" s="203">
        <f>O178*H178</f>
        <v>0</v>
      </c>
      <c r="Q178" s="203">
        <v>0.00020000000000000001</v>
      </c>
      <c r="R178" s="203">
        <f>Q178*H178</f>
        <v>0.0083070000000000001</v>
      </c>
      <c r="S178" s="203">
        <v>0</v>
      </c>
      <c r="T178" s="204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5" t="s">
        <v>145</v>
      </c>
      <c r="AT178" s="205" t="s">
        <v>127</v>
      </c>
      <c r="AU178" s="205" t="s">
        <v>85</v>
      </c>
      <c r="AY178" s="15" t="s">
        <v>126</v>
      </c>
      <c r="BE178" s="206">
        <f>IF(N178="základní",J178,0)</f>
        <v>0</v>
      </c>
      <c r="BF178" s="206">
        <f>IF(N178="snížená",J178,0)</f>
        <v>0</v>
      </c>
      <c r="BG178" s="206">
        <f>IF(N178="zákl. přenesená",J178,0)</f>
        <v>0</v>
      </c>
      <c r="BH178" s="206">
        <f>IF(N178="sníž. přenesená",J178,0)</f>
        <v>0</v>
      </c>
      <c r="BI178" s="206">
        <f>IF(N178="nulová",J178,0)</f>
        <v>0</v>
      </c>
      <c r="BJ178" s="15" t="s">
        <v>83</v>
      </c>
      <c r="BK178" s="206">
        <f>ROUND(I178*H178,2)</f>
        <v>0</v>
      </c>
      <c r="BL178" s="15" t="s">
        <v>145</v>
      </c>
      <c r="BM178" s="205" t="s">
        <v>600</v>
      </c>
    </row>
    <row r="179" s="2" customFormat="1">
      <c r="A179" s="36"/>
      <c r="B179" s="37"/>
      <c r="C179" s="38"/>
      <c r="D179" s="207" t="s">
        <v>134</v>
      </c>
      <c r="E179" s="38"/>
      <c r="F179" s="208" t="s">
        <v>601</v>
      </c>
      <c r="G179" s="38"/>
      <c r="H179" s="38"/>
      <c r="I179" s="209"/>
      <c r="J179" s="38"/>
      <c r="K179" s="38"/>
      <c r="L179" s="42"/>
      <c r="M179" s="210"/>
      <c r="N179" s="211"/>
      <c r="O179" s="82"/>
      <c r="P179" s="82"/>
      <c r="Q179" s="82"/>
      <c r="R179" s="82"/>
      <c r="S179" s="82"/>
      <c r="T179" s="83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134</v>
      </c>
      <c r="AU179" s="15" t="s">
        <v>85</v>
      </c>
    </row>
    <row r="180" s="13" customFormat="1">
      <c r="A180" s="13"/>
      <c r="B180" s="224"/>
      <c r="C180" s="225"/>
      <c r="D180" s="226" t="s">
        <v>182</v>
      </c>
      <c r="E180" s="227" t="s">
        <v>19</v>
      </c>
      <c r="F180" s="228" t="s">
        <v>602</v>
      </c>
      <c r="G180" s="225"/>
      <c r="H180" s="229">
        <v>41.534999999999997</v>
      </c>
      <c r="I180" s="230"/>
      <c r="J180" s="225"/>
      <c r="K180" s="225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182</v>
      </c>
      <c r="AU180" s="235" t="s">
        <v>85</v>
      </c>
      <c r="AV180" s="13" t="s">
        <v>85</v>
      </c>
      <c r="AW180" s="13" t="s">
        <v>35</v>
      </c>
      <c r="AX180" s="13" t="s">
        <v>83</v>
      </c>
      <c r="AY180" s="235" t="s">
        <v>126</v>
      </c>
    </row>
    <row r="181" s="2" customFormat="1" ht="24.15" customHeight="1">
      <c r="A181" s="36"/>
      <c r="B181" s="37"/>
      <c r="C181" s="194" t="s">
        <v>298</v>
      </c>
      <c r="D181" s="194" t="s">
        <v>127</v>
      </c>
      <c r="E181" s="195" t="s">
        <v>603</v>
      </c>
      <c r="F181" s="196" t="s">
        <v>604</v>
      </c>
      <c r="G181" s="197" t="s">
        <v>179</v>
      </c>
      <c r="H181" s="198">
        <v>43.784999999999997</v>
      </c>
      <c r="I181" s="199"/>
      <c r="J181" s="200">
        <f>ROUND(I181*H181,2)</f>
        <v>0</v>
      </c>
      <c r="K181" s="196" t="s">
        <v>131</v>
      </c>
      <c r="L181" s="42"/>
      <c r="M181" s="201" t="s">
        <v>19</v>
      </c>
      <c r="N181" s="202" t="s">
        <v>46</v>
      </c>
      <c r="O181" s="82"/>
      <c r="P181" s="203">
        <f>O181*H181</f>
        <v>0</v>
      </c>
      <c r="Q181" s="203">
        <v>0.0027000000000000001</v>
      </c>
      <c r="R181" s="203">
        <f>Q181*H181</f>
        <v>0.11821949999999999</v>
      </c>
      <c r="S181" s="203">
        <v>0</v>
      </c>
      <c r="T181" s="204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5" t="s">
        <v>145</v>
      </c>
      <c r="AT181" s="205" t="s">
        <v>127</v>
      </c>
      <c r="AU181" s="205" t="s">
        <v>85</v>
      </c>
      <c r="AY181" s="15" t="s">
        <v>126</v>
      </c>
      <c r="BE181" s="206">
        <f>IF(N181="základní",J181,0)</f>
        <v>0</v>
      </c>
      <c r="BF181" s="206">
        <f>IF(N181="snížená",J181,0)</f>
        <v>0</v>
      </c>
      <c r="BG181" s="206">
        <f>IF(N181="zákl. přenesená",J181,0)</f>
        <v>0</v>
      </c>
      <c r="BH181" s="206">
        <f>IF(N181="sníž. přenesená",J181,0)</f>
        <v>0</v>
      </c>
      <c r="BI181" s="206">
        <f>IF(N181="nulová",J181,0)</f>
        <v>0</v>
      </c>
      <c r="BJ181" s="15" t="s">
        <v>83</v>
      </c>
      <c r="BK181" s="206">
        <f>ROUND(I181*H181,2)</f>
        <v>0</v>
      </c>
      <c r="BL181" s="15" t="s">
        <v>145</v>
      </c>
      <c r="BM181" s="205" t="s">
        <v>605</v>
      </c>
    </row>
    <row r="182" s="2" customFormat="1">
      <c r="A182" s="36"/>
      <c r="B182" s="37"/>
      <c r="C182" s="38"/>
      <c r="D182" s="207" t="s">
        <v>134</v>
      </c>
      <c r="E182" s="38"/>
      <c r="F182" s="208" t="s">
        <v>606</v>
      </c>
      <c r="G182" s="38"/>
      <c r="H182" s="38"/>
      <c r="I182" s="209"/>
      <c r="J182" s="38"/>
      <c r="K182" s="38"/>
      <c r="L182" s="42"/>
      <c r="M182" s="210"/>
      <c r="N182" s="211"/>
      <c r="O182" s="82"/>
      <c r="P182" s="82"/>
      <c r="Q182" s="82"/>
      <c r="R182" s="82"/>
      <c r="S182" s="82"/>
      <c r="T182" s="83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134</v>
      </c>
      <c r="AU182" s="15" t="s">
        <v>85</v>
      </c>
    </row>
    <row r="183" s="11" customFormat="1" ht="22.8" customHeight="1">
      <c r="A183" s="11"/>
      <c r="B183" s="180"/>
      <c r="C183" s="181"/>
      <c r="D183" s="182" t="s">
        <v>74</v>
      </c>
      <c r="E183" s="222" t="s">
        <v>145</v>
      </c>
      <c r="F183" s="222" t="s">
        <v>607</v>
      </c>
      <c r="G183" s="181"/>
      <c r="H183" s="181"/>
      <c r="I183" s="184"/>
      <c r="J183" s="223">
        <f>BK183</f>
        <v>0</v>
      </c>
      <c r="K183" s="181"/>
      <c r="L183" s="186"/>
      <c r="M183" s="187"/>
      <c r="N183" s="188"/>
      <c r="O183" s="188"/>
      <c r="P183" s="189">
        <f>SUM(P184:P219)</f>
        <v>0</v>
      </c>
      <c r="Q183" s="188"/>
      <c r="R183" s="189">
        <f>SUM(R184:R219)</f>
        <v>21.223273430000003</v>
      </c>
      <c r="S183" s="188"/>
      <c r="T183" s="190">
        <f>SUM(T184:T219)</f>
        <v>0</v>
      </c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R183" s="191" t="s">
        <v>83</v>
      </c>
      <c r="AT183" s="192" t="s">
        <v>74</v>
      </c>
      <c r="AU183" s="192" t="s">
        <v>83</v>
      </c>
      <c r="AY183" s="191" t="s">
        <v>126</v>
      </c>
      <c r="BK183" s="193">
        <f>SUM(BK184:BK219)</f>
        <v>0</v>
      </c>
    </row>
    <row r="184" s="2" customFormat="1" ht="49.05" customHeight="1">
      <c r="A184" s="36"/>
      <c r="B184" s="37"/>
      <c r="C184" s="194" t="s">
        <v>7</v>
      </c>
      <c r="D184" s="194" t="s">
        <v>127</v>
      </c>
      <c r="E184" s="195" t="s">
        <v>608</v>
      </c>
      <c r="F184" s="196" t="s">
        <v>609</v>
      </c>
      <c r="G184" s="197" t="s">
        <v>318</v>
      </c>
      <c r="H184" s="198">
        <v>62.799999999999997</v>
      </c>
      <c r="I184" s="199"/>
      <c r="J184" s="200">
        <f>ROUND(I184*H184,2)</f>
        <v>0</v>
      </c>
      <c r="K184" s="196" t="s">
        <v>131</v>
      </c>
      <c r="L184" s="42"/>
      <c r="M184" s="201" t="s">
        <v>19</v>
      </c>
      <c r="N184" s="202" t="s">
        <v>46</v>
      </c>
      <c r="O184" s="82"/>
      <c r="P184" s="203">
        <f>O184*H184</f>
        <v>0</v>
      </c>
      <c r="Q184" s="203">
        <v>0.0045900000000000003</v>
      </c>
      <c r="R184" s="203">
        <f>Q184*H184</f>
        <v>0.28825200000000001</v>
      </c>
      <c r="S184" s="203">
        <v>0</v>
      </c>
      <c r="T184" s="204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5" t="s">
        <v>145</v>
      </c>
      <c r="AT184" s="205" t="s">
        <v>127</v>
      </c>
      <c r="AU184" s="205" t="s">
        <v>85</v>
      </c>
      <c r="AY184" s="15" t="s">
        <v>126</v>
      </c>
      <c r="BE184" s="206">
        <f>IF(N184="základní",J184,0)</f>
        <v>0</v>
      </c>
      <c r="BF184" s="206">
        <f>IF(N184="snížená",J184,0)</f>
        <v>0</v>
      </c>
      <c r="BG184" s="206">
        <f>IF(N184="zákl. přenesená",J184,0)</f>
        <v>0</v>
      </c>
      <c r="BH184" s="206">
        <f>IF(N184="sníž. přenesená",J184,0)</f>
        <v>0</v>
      </c>
      <c r="BI184" s="206">
        <f>IF(N184="nulová",J184,0)</f>
        <v>0</v>
      </c>
      <c r="BJ184" s="15" t="s">
        <v>83</v>
      </c>
      <c r="BK184" s="206">
        <f>ROUND(I184*H184,2)</f>
        <v>0</v>
      </c>
      <c r="BL184" s="15" t="s">
        <v>145</v>
      </c>
      <c r="BM184" s="205" t="s">
        <v>610</v>
      </c>
    </row>
    <row r="185" s="2" customFormat="1">
      <c r="A185" s="36"/>
      <c r="B185" s="37"/>
      <c r="C185" s="38"/>
      <c r="D185" s="207" t="s">
        <v>134</v>
      </c>
      <c r="E185" s="38"/>
      <c r="F185" s="208" t="s">
        <v>611</v>
      </c>
      <c r="G185" s="38"/>
      <c r="H185" s="38"/>
      <c r="I185" s="209"/>
      <c r="J185" s="38"/>
      <c r="K185" s="38"/>
      <c r="L185" s="42"/>
      <c r="M185" s="210"/>
      <c r="N185" s="211"/>
      <c r="O185" s="82"/>
      <c r="P185" s="82"/>
      <c r="Q185" s="82"/>
      <c r="R185" s="82"/>
      <c r="S185" s="82"/>
      <c r="T185" s="83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134</v>
      </c>
      <c r="AU185" s="15" t="s">
        <v>85</v>
      </c>
    </row>
    <row r="186" s="13" customFormat="1">
      <c r="A186" s="13"/>
      <c r="B186" s="224"/>
      <c r="C186" s="225"/>
      <c r="D186" s="226" t="s">
        <v>182</v>
      </c>
      <c r="E186" s="227" t="s">
        <v>19</v>
      </c>
      <c r="F186" s="228" t="s">
        <v>612</v>
      </c>
      <c r="G186" s="225"/>
      <c r="H186" s="229">
        <v>62.799999999999997</v>
      </c>
      <c r="I186" s="230"/>
      <c r="J186" s="225"/>
      <c r="K186" s="225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182</v>
      </c>
      <c r="AU186" s="235" t="s">
        <v>85</v>
      </c>
      <c r="AV186" s="13" t="s">
        <v>85</v>
      </c>
      <c r="AW186" s="13" t="s">
        <v>35</v>
      </c>
      <c r="AX186" s="13" t="s">
        <v>83</v>
      </c>
      <c r="AY186" s="235" t="s">
        <v>126</v>
      </c>
    </row>
    <row r="187" s="2" customFormat="1" ht="16.5" customHeight="1">
      <c r="A187" s="36"/>
      <c r="B187" s="37"/>
      <c r="C187" s="237" t="s">
        <v>262</v>
      </c>
      <c r="D187" s="237" t="s">
        <v>284</v>
      </c>
      <c r="E187" s="238" t="s">
        <v>613</v>
      </c>
      <c r="F187" s="239" t="s">
        <v>614</v>
      </c>
      <c r="G187" s="240" t="s">
        <v>318</v>
      </c>
      <c r="H187" s="241">
        <v>63.427999999999997</v>
      </c>
      <c r="I187" s="242"/>
      <c r="J187" s="243">
        <f>ROUND(I187*H187,2)</f>
        <v>0</v>
      </c>
      <c r="K187" s="239" t="s">
        <v>131</v>
      </c>
      <c r="L187" s="244"/>
      <c r="M187" s="245" t="s">
        <v>19</v>
      </c>
      <c r="N187" s="246" t="s">
        <v>46</v>
      </c>
      <c r="O187" s="82"/>
      <c r="P187" s="203">
        <f>O187*H187</f>
        <v>0</v>
      </c>
      <c r="Q187" s="203">
        <v>0.17299999999999999</v>
      </c>
      <c r="R187" s="203">
        <f>Q187*H187</f>
        <v>10.973043999999998</v>
      </c>
      <c r="S187" s="203">
        <v>0</v>
      </c>
      <c r="T187" s="204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05" t="s">
        <v>221</v>
      </c>
      <c r="AT187" s="205" t="s">
        <v>284</v>
      </c>
      <c r="AU187" s="205" t="s">
        <v>85</v>
      </c>
      <c r="AY187" s="15" t="s">
        <v>126</v>
      </c>
      <c r="BE187" s="206">
        <f>IF(N187="základní",J187,0)</f>
        <v>0</v>
      </c>
      <c r="BF187" s="206">
        <f>IF(N187="snížená",J187,0)</f>
        <v>0</v>
      </c>
      <c r="BG187" s="206">
        <f>IF(N187="zákl. přenesená",J187,0)</f>
        <v>0</v>
      </c>
      <c r="BH187" s="206">
        <f>IF(N187="sníž. přenesená",J187,0)</f>
        <v>0</v>
      </c>
      <c r="BI187" s="206">
        <f>IF(N187="nulová",J187,0)</f>
        <v>0</v>
      </c>
      <c r="BJ187" s="15" t="s">
        <v>83</v>
      </c>
      <c r="BK187" s="206">
        <f>ROUND(I187*H187,2)</f>
        <v>0</v>
      </c>
      <c r="BL187" s="15" t="s">
        <v>145</v>
      </c>
      <c r="BM187" s="205" t="s">
        <v>615</v>
      </c>
    </row>
    <row r="188" s="13" customFormat="1">
      <c r="A188" s="13"/>
      <c r="B188" s="224"/>
      <c r="C188" s="225"/>
      <c r="D188" s="226" t="s">
        <v>182</v>
      </c>
      <c r="E188" s="225"/>
      <c r="F188" s="228" t="s">
        <v>616</v>
      </c>
      <c r="G188" s="225"/>
      <c r="H188" s="229">
        <v>63.427999999999997</v>
      </c>
      <c r="I188" s="230"/>
      <c r="J188" s="225"/>
      <c r="K188" s="225"/>
      <c r="L188" s="231"/>
      <c r="M188" s="232"/>
      <c r="N188" s="233"/>
      <c r="O188" s="233"/>
      <c r="P188" s="233"/>
      <c r="Q188" s="233"/>
      <c r="R188" s="233"/>
      <c r="S188" s="233"/>
      <c r="T188" s="23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5" t="s">
        <v>182</v>
      </c>
      <c r="AU188" s="235" t="s">
        <v>85</v>
      </c>
      <c r="AV188" s="13" t="s">
        <v>85</v>
      </c>
      <c r="AW188" s="13" t="s">
        <v>4</v>
      </c>
      <c r="AX188" s="13" t="s">
        <v>83</v>
      </c>
      <c r="AY188" s="235" t="s">
        <v>126</v>
      </c>
    </row>
    <row r="189" s="2" customFormat="1" ht="49.05" customHeight="1">
      <c r="A189" s="36"/>
      <c r="B189" s="37"/>
      <c r="C189" s="194" t="s">
        <v>274</v>
      </c>
      <c r="D189" s="194" t="s">
        <v>127</v>
      </c>
      <c r="E189" s="195" t="s">
        <v>617</v>
      </c>
      <c r="F189" s="196" t="s">
        <v>618</v>
      </c>
      <c r="G189" s="197" t="s">
        <v>204</v>
      </c>
      <c r="H189" s="198">
        <v>1.28</v>
      </c>
      <c r="I189" s="199"/>
      <c r="J189" s="200">
        <f>ROUND(I189*H189,2)</f>
        <v>0</v>
      </c>
      <c r="K189" s="196" t="s">
        <v>131</v>
      </c>
      <c r="L189" s="42"/>
      <c r="M189" s="201" t="s">
        <v>19</v>
      </c>
      <c r="N189" s="202" t="s">
        <v>46</v>
      </c>
      <c r="O189" s="82"/>
      <c r="P189" s="203">
        <f>O189*H189</f>
        <v>0</v>
      </c>
      <c r="Q189" s="203">
        <v>2.5020099999999998</v>
      </c>
      <c r="R189" s="203">
        <f>Q189*H189</f>
        <v>3.2025728</v>
      </c>
      <c r="S189" s="203">
        <v>0</v>
      </c>
      <c r="T189" s="204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05" t="s">
        <v>145</v>
      </c>
      <c r="AT189" s="205" t="s">
        <v>127</v>
      </c>
      <c r="AU189" s="205" t="s">
        <v>85</v>
      </c>
      <c r="AY189" s="15" t="s">
        <v>126</v>
      </c>
      <c r="BE189" s="206">
        <f>IF(N189="základní",J189,0)</f>
        <v>0</v>
      </c>
      <c r="BF189" s="206">
        <f>IF(N189="snížená",J189,0)</f>
        <v>0</v>
      </c>
      <c r="BG189" s="206">
        <f>IF(N189="zákl. přenesená",J189,0)</f>
        <v>0</v>
      </c>
      <c r="BH189" s="206">
        <f>IF(N189="sníž. přenesená",J189,0)</f>
        <v>0</v>
      </c>
      <c r="BI189" s="206">
        <f>IF(N189="nulová",J189,0)</f>
        <v>0</v>
      </c>
      <c r="BJ189" s="15" t="s">
        <v>83</v>
      </c>
      <c r="BK189" s="206">
        <f>ROUND(I189*H189,2)</f>
        <v>0</v>
      </c>
      <c r="BL189" s="15" t="s">
        <v>145</v>
      </c>
      <c r="BM189" s="205" t="s">
        <v>619</v>
      </c>
    </row>
    <row r="190" s="2" customFormat="1">
      <c r="A190" s="36"/>
      <c r="B190" s="37"/>
      <c r="C190" s="38"/>
      <c r="D190" s="207" t="s">
        <v>134</v>
      </c>
      <c r="E190" s="38"/>
      <c r="F190" s="208" t="s">
        <v>620</v>
      </c>
      <c r="G190" s="38"/>
      <c r="H190" s="38"/>
      <c r="I190" s="209"/>
      <c r="J190" s="38"/>
      <c r="K190" s="38"/>
      <c r="L190" s="42"/>
      <c r="M190" s="210"/>
      <c r="N190" s="211"/>
      <c r="O190" s="82"/>
      <c r="P190" s="82"/>
      <c r="Q190" s="82"/>
      <c r="R190" s="82"/>
      <c r="S190" s="82"/>
      <c r="T190" s="83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5" t="s">
        <v>134</v>
      </c>
      <c r="AU190" s="15" t="s">
        <v>85</v>
      </c>
    </row>
    <row r="191" s="2" customFormat="1">
      <c r="A191" s="36"/>
      <c r="B191" s="37"/>
      <c r="C191" s="38"/>
      <c r="D191" s="226" t="s">
        <v>281</v>
      </c>
      <c r="E191" s="38"/>
      <c r="F191" s="236" t="s">
        <v>566</v>
      </c>
      <c r="G191" s="38"/>
      <c r="H191" s="38"/>
      <c r="I191" s="209"/>
      <c r="J191" s="38"/>
      <c r="K191" s="38"/>
      <c r="L191" s="42"/>
      <c r="M191" s="210"/>
      <c r="N191" s="211"/>
      <c r="O191" s="82"/>
      <c r="P191" s="82"/>
      <c r="Q191" s="82"/>
      <c r="R191" s="82"/>
      <c r="S191" s="82"/>
      <c r="T191" s="83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281</v>
      </c>
      <c r="AU191" s="15" t="s">
        <v>85</v>
      </c>
    </row>
    <row r="192" s="13" customFormat="1">
      <c r="A192" s="13"/>
      <c r="B192" s="224"/>
      <c r="C192" s="225"/>
      <c r="D192" s="226" t="s">
        <v>182</v>
      </c>
      <c r="E192" s="227" t="s">
        <v>19</v>
      </c>
      <c r="F192" s="228" t="s">
        <v>621</v>
      </c>
      <c r="G192" s="225"/>
      <c r="H192" s="229">
        <v>1.28</v>
      </c>
      <c r="I192" s="230"/>
      <c r="J192" s="225"/>
      <c r="K192" s="225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182</v>
      </c>
      <c r="AU192" s="235" t="s">
        <v>85</v>
      </c>
      <c r="AV192" s="13" t="s">
        <v>85</v>
      </c>
      <c r="AW192" s="13" t="s">
        <v>35</v>
      </c>
      <c r="AX192" s="13" t="s">
        <v>83</v>
      </c>
      <c r="AY192" s="235" t="s">
        <v>126</v>
      </c>
    </row>
    <row r="193" s="2" customFormat="1" ht="49.05" customHeight="1">
      <c r="A193" s="36"/>
      <c r="B193" s="37"/>
      <c r="C193" s="194" t="s">
        <v>322</v>
      </c>
      <c r="D193" s="194" t="s">
        <v>127</v>
      </c>
      <c r="E193" s="195" t="s">
        <v>622</v>
      </c>
      <c r="F193" s="196" t="s">
        <v>623</v>
      </c>
      <c r="G193" s="197" t="s">
        <v>204</v>
      </c>
      <c r="H193" s="198">
        <v>2.2890000000000001</v>
      </c>
      <c r="I193" s="199"/>
      <c r="J193" s="200">
        <f>ROUND(I193*H193,2)</f>
        <v>0</v>
      </c>
      <c r="K193" s="196" t="s">
        <v>131</v>
      </c>
      <c r="L193" s="42"/>
      <c r="M193" s="201" t="s">
        <v>19</v>
      </c>
      <c r="N193" s="202" t="s">
        <v>46</v>
      </c>
      <c r="O193" s="82"/>
      <c r="P193" s="203">
        <f>O193*H193</f>
        <v>0</v>
      </c>
      <c r="Q193" s="203">
        <v>2.5020099999999998</v>
      </c>
      <c r="R193" s="203">
        <f>Q193*H193</f>
        <v>5.72710089</v>
      </c>
      <c r="S193" s="203">
        <v>0</v>
      </c>
      <c r="T193" s="204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05" t="s">
        <v>145</v>
      </c>
      <c r="AT193" s="205" t="s">
        <v>127</v>
      </c>
      <c r="AU193" s="205" t="s">
        <v>85</v>
      </c>
      <c r="AY193" s="15" t="s">
        <v>126</v>
      </c>
      <c r="BE193" s="206">
        <f>IF(N193="základní",J193,0)</f>
        <v>0</v>
      </c>
      <c r="BF193" s="206">
        <f>IF(N193="snížená",J193,0)</f>
        <v>0</v>
      </c>
      <c r="BG193" s="206">
        <f>IF(N193="zákl. přenesená",J193,0)</f>
        <v>0</v>
      </c>
      <c r="BH193" s="206">
        <f>IF(N193="sníž. přenesená",J193,0)</f>
        <v>0</v>
      </c>
      <c r="BI193" s="206">
        <f>IF(N193="nulová",J193,0)</f>
        <v>0</v>
      </c>
      <c r="BJ193" s="15" t="s">
        <v>83</v>
      </c>
      <c r="BK193" s="206">
        <f>ROUND(I193*H193,2)</f>
        <v>0</v>
      </c>
      <c r="BL193" s="15" t="s">
        <v>145</v>
      </c>
      <c r="BM193" s="205" t="s">
        <v>624</v>
      </c>
    </row>
    <row r="194" s="2" customFormat="1">
      <c r="A194" s="36"/>
      <c r="B194" s="37"/>
      <c r="C194" s="38"/>
      <c r="D194" s="207" t="s">
        <v>134</v>
      </c>
      <c r="E194" s="38"/>
      <c r="F194" s="208" t="s">
        <v>625</v>
      </c>
      <c r="G194" s="38"/>
      <c r="H194" s="38"/>
      <c r="I194" s="209"/>
      <c r="J194" s="38"/>
      <c r="K194" s="38"/>
      <c r="L194" s="42"/>
      <c r="M194" s="210"/>
      <c r="N194" s="211"/>
      <c r="O194" s="82"/>
      <c r="P194" s="82"/>
      <c r="Q194" s="82"/>
      <c r="R194" s="82"/>
      <c r="S194" s="82"/>
      <c r="T194" s="83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134</v>
      </c>
      <c r="AU194" s="15" t="s">
        <v>85</v>
      </c>
    </row>
    <row r="195" s="2" customFormat="1">
      <c r="A195" s="36"/>
      <c r="B195" s="37"/>
      <c r="C195" s="38"/>
      <c r="D195" s="226" t="s">
        <v>281</v>
      </c>
      <c r="E195" s="38"/>
      <c r="F195" s="236" t="s">
        <v>626</v>
      </c>
      <c r="G195" s="38"/>
      <c r="H195" s="38"/>
      <c r="I195" s="209"/>
      <c r="J195" s="38"/>
      <c r="K195" s="38"/>
      <c r="L195" s="42"/>
      <c r="M195" s="210"/>
      <c r="N195" s="211"/>
      <c r="O195" s="82"/>
      <c r="P195" s="82"/>
      <c r="Q195" s="82"/>
      <c r="R195" s="82"/>
      <c r="S195" s="82"/>
      <c r="T195" s="83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281</v>
      </c>
      <c r="AU195" s="15" t="s">
        <v>85</v>
      </c>
    </row>
    <row r="196" s="13" customFormat="1">
      <c r="A196" s="13"/>
      <c r="B196" s="224"/>
      <c r="C196" s="225"/>
      <c r="D196" s="226" t="s">
        <v>182</v>
      </c>
      <c r="E196" s="227" t="s">
        <v>19</v>
      </c>
      <c r="F196" s="228" t="s">
        <v>627</v>
      </c>
      <c r="G196" s="225"/>
      <c r="H196" s="229">
        <v>2.2890000000000001</v>
      </c>
      <c r="I196" s="230"/>
      <c r="J196" s="225"/>
      <c r="K196" s="225"/>
      <c r="L196" s="231"/>
      <c r="M196" s="232"/>
      <c r="N196" s="233"/>
      <c r="O196" s="233"/>
      <c r="P196" s="233"/>
      <c r="Q196" s="233"/>
      <c r="R196" s="233"/>
      <c r="S196" s="233"/>
      <c r="T196" s="23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5" t="s">
        <v>182</v>
      </c>
      <c r="AU196" s="235" t="s">
        <v>85</v>
      </c>
      <c r="AV196" s="13" t="s">
        <v>85</v>
      </c>
      <c r="AW196" s="13" t="s">
        <v>35</v>
      </c>
      <c r="AX196" s="13" t="s">
        <v>83</v>
      </c>
      <c r="AY196" s="235" t="s">
        <v>126</v>
      </c>
    </row>
    <row r="197" s="2" customFormat="1" ht="37.8" customHeight="1">
      <c r="A197" s="36"/>
      <c r="B197" s="37"/>
      <c r="C197" s="194" t="s">
        <v>330</v>
      </c>
      <c r="D197" s="194" t="s">
        <v>127</v>
      </c>
      <c r="E197" s="195" t="s">
        <v>628</v>
      </c>
      <c r="F197" s="196" t="s">
        <v>629</v>
      </c>
      <c r="G197" s="197" t="s">
        <v>179</v>
      </c>
      <c r="H197" s="198">
        <v>9.3420000000000005</v>
      </c>
      <c r="I197" s="199"/>
      <c r="J197" s="200">
        <f>ROUND(I197*H197,2)</f>
        <v>0</v>
      </c>
      <c r="K197" s="196" t="s">
        <v>131</v>
      </c>
      <c r="L197" s="42"/>
      <c r="M197" s="201" t="s">
        <v>19</v>
      </c>
      <c r="N197" s="202" t="s">
        <v>46</v>
      </c>
      <c r="O197" s="82"/>
      <c r="P197" s="203">
        <f>O197*H197</f>
        <v>0</v>
      </c>
      <c r="Q197" s="203">
        <v>0.0053299999999999997</v>
      </c>
      <c r="R197" s="203">
        <f>Q197*H197</f>
        <v>0.049792860000000001</v>
      </c>
      <c r="S197" s="203">
        <v>0</v>
      </c>
      <c r="T197" s="204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05" t="s">
        <v>145</v>
      </c>
      <c r="AT197" s="205" t="s">
        <v>127</v>
      </c>
      <c r="AU197" s="205" t="s">
        <v>85</v>
      </c>
      <c r="AY197" s="15" t="s">
        <v>126</v>
      </c>
      <c r="BE197" s="206">
        <f>IF(N197="základní",J197,0)</f>
        <v>0</v>
      </c>
      <c r="BF197" s="206">
        <f>IF(N197="snížená",J197,0)</f>
        <v>0</v>
      </c>
      <c r="BG197" s="206">
        <f>IF(N197="zákl. přenesená",J197,0)</f>
        <v>0</v>
      </c>
      <c r="BH197" s="206">
        <f>IF(N197="sníž. přenesená",J197,0)</f>
        <v>0</v>
      </c>
      <c r="BI197" s="206">
        <f>IF(N197="nulová",J197,0)</f>
        <v>0</v>
      </c>
      <c r="BJ197" s="15" t="s">
        <v>83</v>
      </c>
      <c r="BK197" s="206">
        <f>ROUND(I197*H197,2)</f>
        <v>0</v>
      </c>
      <c r="BL197" s="15" t="s">
        <v>145</v>
      </c>
      <c r="BM197" s="205" t="s">
        <v>630</v>
      </c>
    </row>
    <row r="198" s="2" customFormat="1">
      <c r="A198" s="36"/>
      <c r="B198" s="37"/>
      <c r="C198" s="38"/>
      <c r="D198" s="207" t="s">
        <v>134</v>
      </c>
      <c r="E198" s="38"/>
      <c r="F198" s="208" t="s">
        <v>631</v>
      </c>
      <c r="G198" s="38"/>
      <c r="H198" s="38"/>
      <c r="I198" s="209"/>
      <c r="J198" s="38"/>
      <c r="K198" s="38"/>
      <c r="L198" s="42"/>
      <c r="M198" s="210"/>
      <c r="N198" s="211"/>
      <c r="O198" s="82"/>
      <c r="P198" s="82"/>
      <c r="Q198" s="82"/>
      <c r="R198" s="82"/>
      <c r="S198" s="82"/>
      <c r="T198" s="83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5" t="s">
        <v>134</v>
      </c>
      <c r="AU198" s="15" t="s">
        <v>85</v>
      </c>
    </row>
    <row r="199" s="13" customFormat="1">
      <c r="A199" s="13"/>
      <c r="B199" s="224"/>
      <c r="C199" s="225"/>
      <c r="D199" s="226" t="s">
        <v>182</v>
      </c>
      <c r="E199" s="227" t="s">
        <v>19</v>
      </c>
      <c r="F199" s="228" t="s">
        <v>632</v>
      </c>
      <c r="G199" s="225"/>
      <c r="H199" s="229">
        <v>6.1399999999999997</v>
      </c>
      <c r="I199" s="230"/>
      <c r="J199" s="225"/>
      <c r="K199" s="225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182</v>
      </c>
      <c r="AU199" s="235" t="s">
        <v>85</v>
      </c>
      <c r="AV199" s="13" t="s">
        <v>85</v>
      </c>
      <c r="AW199" s="13" t="s">
        <v>35</v>
      </c>
      <c r="AX199" s="13" t="s">
        <v>75</v>
      </c>
      <c r="AY199" s="235" t="s">
        <v>126</v>
      </c>
    </row>
    <row r="200" s="13" customFormat="1">
      <c r="A200" s="13"/>
      <c r="B200" s="224"/>
      <c r="C200" s="225"/>
      <c r="D200" s="226" t="s">
        <v>182</v>
      </c>
      <c r="E200" s="227" t="s">
        <v>19</v>
      </c>
      <c r="F200" s="228" t="s">
        <v>633</v>
      </c>
      <c r="G200" s="225"/>
      <c r="H200" s="229">
        <v>3.202</v>
      </c>
      <c r="I200" s="230"/>
      <c r="J200" s="225"/>
      <c r="K200" s="225"/>
      <c r="L200" s="231"/>
      <c r="M200" s="232"/>
      <c r="N200" s="233"/>
      <c r="O200" s="233"/>
      <c r="P200" s="233"/>
      <c r="Q200" s="233"/>
      <c r="R200" s="233"/>
      <c r="S200" s="233"/>
      <c r="T200" s="23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5" t="s">
        <v>182</v>
      </c>
      <c r="AU200" s="235" t="s">
        <v>85</v>
      </c>
      <c r="AV200" s="13" t="s">
        <v>85</v>
      </c>
      <c r="AW200" s="13" t="s">
        <v>35</v>
      </c>
      <c r="AX200" s="13" t="s">
        <v>75</v>
      </c>
      <c r="AY200" s="235" t="s">
        <v>126</v>
      </c>
    </row>
    <row r="201" s="2" customFormat="1" ht="37.8" customHeight="1">
      <c r="A201" s="36"/>
      <c r="B201" s="37"/>
      <c r="C201" s="194" t="s">
        <v>338</v>
      </c>
      <c r="D201" s="194" t="s">
        <v>127</v>
      </c>
      <c r="E201" s="195" t="s">
        <v>634</v>
      </c>
      <c r="F201" s="196" t="s">
        <v>635</v>
      </c>
      <c r="G201" s="197" t="s">
        <v>179</v>
      </c>
      <c r="H201" s="198">
        <v>9.3420000000000005</v>
      </c>
      <c r="I201" s="199"/>
      <c r="J201" s="200">
        <f>ROUND(I201*H201,2)</f>
        <v>0</v>
      </c>
      <c r="K201" s="196" t="s">
        <v>131</v>
      </c>
      <c r="L201" s="42"/>
      <c r="M201" s="201" t="s">
        <v>19</v>
      </c>
      <c r="N201" s="202" t="s">
        <v>46</v>
      </c>
      <c r="O201" s="82"/>
      <c r="P201" s="203">
        <f>O201*H201</f>
        <v>0</v>
      </c>
      <c r="Q201" s="203">
        <v>0</v>
      </c>
      <c r="R201" s="203">
        <f>Q201*H201</f>
        <v>0</v>
      </c>
      <c r="S201" s="203">
        <v>0</v>
      </c>
      <c r="T201" s="204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05" t="s">
        <v>145</v>
      </c>
      <c r="AT201" s="205" t="s">
        <v>127</v>
      </c>
      <c r="AU201" s="205" t="s">
        <v>85</v>
      </c>
      <c r="AY201" s="15" t="s">
        <v>126</v>
      </c>
      <c r="BE201" s="206">
        <f>IF(N201="základní",J201,0)</f>
        <v>0</v>
      </c>
      <c r="BF201" s="206">
        <f>IF(N201="snížená",J201,0)</f>
        <v>0</v>
      </c>
      <c r="BG201" s="206">
        <f>IF(N201="zákl. přenesená",J201,0)</f>
        <v>0</v>
      </c>
      <c r="BH201" s="206">
        <f>IF(N201="sníž. přenesená",J201,0)</f>
        <v>0</v>
      </c>
      <c r="BI201" s="206">
        <f>IF(N201="nulová",J201,0)</f>
        <v>0</v>
      </c>
      <c r="BJ201" s="15" t="s">
        <v>83</v>
      </c>
      <c r="BK201" s="206">
        <f>ROUND(I201*H201,2)</f>
        <v>0</v>
      </c>
      <c r="BL201" s="15" t="s">
        <v>145</v>
      </c>
      <c r="BM201" s="205" t="s">
        <v>636</v>
      </c>
    </row>
    <row r="202" s="2" customFormat="1">
      <c r="A202" s="36"/>
      <c r="B202" s="37"/>
      <c r="C202" s="38"/>
      <c r="D202" s="207" t="s">
        <v>134</v>
      </c>
      <c r="E202" s="38"/>
      <c r="F202" s="208" t="s">
        <v>637</v>
      </c>
      <c r="G202" s="38"/>
      <c r="H202" s="38"/>
      <c r="I202" s="209"/>
      <c r="J202" s="38"/>
      <c r="K202" s="38"/>
      <c r="L202" s="42"/>
      <c r="M202" s="210"/>
      <c r="N202" s="211"/>
      <c r="O202" s="82"/>
      <c r="P202" s="82"/>
      <c r="Q202" s="82"/>
      <c r="R202" s="82"/>
      <c r="S202" s="82"/>
      <c r="T202" s="83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5" t="s">
        <v>134</v>
      </c>
      <c r="AU202" s="15" t="s">
        <v>85</v>
      </c>
    </row>
    <row r="203" s="2" customFormat="1" ht="101.25" customHeight="1">
      <c r="A203" s="36"/>
      <c r="B203" s="37"/>
      <c r="C203" s="194" t="s">
        <v>343</v>
      </c>
      <c r="D203" s="194" t="s">
        <v>127</v>
      </c>
      <c r="E203" s="195" t="s">
        <v>638</v>
      </c>
      <c r="F203" s="196" t="s">
        <v>639</v>
      </c>
      <c r="G203" s="197" t="s">
        <v>179</v>
      </c>
      <c r="H203" s="198">
        <v>19.899999999999999</v>
      </c>
      <c r="I203" s="199"/>
      <c r="J203" s="200">
        <f>ROUND(I203*H203,2)</f>
        <v>0</v>
      </c>
      <c r="K203" s="196" t="s">
        <v>241</v>
      </c>
      <c r="L203" s="42"/>
      <c r="M203" s="201" t="s">
        <v>19</v>
      </c>
      <c r="N203" s="202" t="s">
        <v>46</v>
      </c>
      <c r="O203" s="82"/>
      <c r="P203" s="203">
        <f>O203*H203</f>
        <v>0</v>
      </c>
      <c r="Q203" s="203">
        <v>0.015800000000000002</v>
      </c>
      <c r="R203" s="203">
        <f>Q203*H203</f>
        <v>0.31442000000000003</v>
      </c>
      <c r="S203" s="203">
        <v>0</v>
      </c>
      <c r="T203" s="204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05" t="s">
        <v>145</v>
      </c>
      <c r="AT203" s="205" t="s">
        <v>127</v>
      </c>
      <c r="AU203" s="205" t="s">
        <v>85</v>
      </c>
      <c r="AY203" s="15" t="s">
        <v>126</v>
      </c>
      <c r="BE203" s="206">
        <f>IF(N203="základní",J203,0)</f>
        <v>0</v>
      </c>
      <c r="BF203" s="206">
        <f>IF(N203="snížená",J203,0)</f>
        <v>0</v>
      </c>
      <c r="BG203" s="206">
        <f>IF(N203="zákl. přenesená",J203,0)</f>
        <v>0</v>
      </c>
      <c r="BH203" s="206">
        <f>IF(N203="sníž. přenesená",J203,0)</f>
        <v>0</v>
      </c>
      <c r="BI203" s="206">
        <f>IF(N203="nulová",J203,0)</f>
        <v>0</v>
      </c>
      <c r="BJ203" s="15" t="s">
        <v>83</v>
      </c>
      <c r="BK203" s="206">
        <f>ROUND(I203*H203,2)</f>
        <v>0</v>
      </c>
      <c r="BL203" s="15" t="s">
        <v>145</v>
      </c>
      <c r="BM203" s="205" t="s">
        <v>640</v>
      </c>
    </row>
    <row r="204" s="13" customFormat="1">
      <c r="A204" s="13"/>
      <c r="B204" s="224"/>
      <c r="C204" s="225"/>
      <c r="D204" s="226" t="s">
        <v>182</v>
      </c>
      <c r="E204" s="227" t="s">
        <v>19</v>
      </c>
      <c r="F204" s="228" t="s">
        <v>641</v>
      </c>
      <c r="G204" s="225"/>
      <c r="H204" s="229">
        <v>19.899999999999999</v>
      </c>
      <c r="I204" s="230"/>
      <c r="J204" s="225"/>
      <c r="K204" s="225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182</v>
      </c>
      <c r="AU204" s="235" t="s">
        <v>85</v>
      </c>
      <c r="AV204" s="13" t="s">
        <v>85</v>
      </c>
      <c r="AW204" s="13" t="s">
        <v>35</v>
      </c>
      <c r="AX204" s="13" t="s">
        <v>83</v>
      </c>
      <c r="AY204" s="235" t="s">
        <v>126</v>
      </c>
    </row>
    <row r="205" s="2" customFormat="1" ht="66.75" customHeight="1">
      <c r="A205" s="36"/>
      <c r="B205" s="37"/>
      <c r="C205" s="194" t="s">
        <v>347</v>
      </c>
      <c r="D205" s="194" t="s">
        <v>127</v>
      </c>
      <c r="E205" s="195" t="s">
        <v>642</v>
      </c>
      <c r="F205" s="196" t="s">
        <v>643</v>
      </c>
      <c r="G205" s="197" t="s">
        <v>179</v>
      </c>
      <c r="H205" s="198">
        <v>19.899999999999999</v>
      </c>
      <c r="I205" s="199"/>
      <c r="J205" s="200">
        <f>ROUND(I205*H205,2)</f>
        <v>0</v>
      </c>
      <c r="K205" s="196" t="s">
        <v>131</v>
      </c>
      <c r="L205" s="42"/>
      <c r="M205" s="201" t="s">
        <v>19</v>
      </c>
      <c r="N205" s="202" t="s">
        <v>46</v>
      </c>
      <c r="O205" s="82"/>
      <c r="P205" s="203">
        <f>O205*H205</f>
        <v>0</v>
      </c>
      <c r="Q205" s="203">
        <v>0.0109</v>
      </c>
      <c r="R205" s="203">
        <f>Q205*H205</f>
        <v>0.21690999999999999</v>
      </c>
      <c r="S205" s="203">
        <v>0</v>
      </c>
      <c r="T205" s="204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05" t="s">
        <v>145</v>
      </c>
      <c r="AT205" s="205" t="s">
        <v>127</v>
      </c>
      <c r="AU205" s="205" t="s">
        <v>85</v>
      </c>
      <c r="AY205" s="15" t="s">
        <v>126</v>
      </c>
      <c r="BE205" s="206">
        <f>IF(N205="základní",J205,0)</f>
        <v>0</v>
      </c>
      <c r="BF205" s="206">
        <f>IF(N205="snížená",J205,0)</f>
        <v>0</v>
      </c>
      <c r="BG205" s="206">
        <f>IF(N205="zákl. přenesená",J205,0)</f>
        <v>0</v>
      </c>
      <c r="BH205" s="206">
        <f>IF(N205="sníž. přenesená",J205,0)</f>
        <v>0</v>
      </c>
      <c r="BI205" s="206">
        <f>IF(N205="nulová",J205,0)</f>
        <v>0</v>
      </c>
      <c r="BJ205" s="15" t="s">
        <v>83</v>
      </c>
      <c r="BK205" s="206">
        <f>ROUND(I205*H205,2)</f>
        <v>0</v>
      </c>
      <c r="BL205" s="15" t="s">
        <v>145</v>
      </c>
      <c r="BM205" s="205" t="s">
        <v>644</v>
      </c>
    </row>
    <row r="206" s="2" customFormat="1">
      <c r="A206" s="36"/>
      <c r="B206" s="37"/>
      <c r="C206" s="38"/>
      <c r="D206" s="207" t="s">
        <v>134</v>
      </c>
      <c r="E206" s="38"/>
      <c r="F206" s="208" t="s">
        <v>645</v>
      </c>
      <c r="G206" s="38"/>
      <c r="H206" s="38"/>
      <c r="I206" s="209"/>
      <c r="J206" s="38"/>
      <c r="K206" s="38"/>
      <c r="L206" s="42"/>
      <c r="M206" s="210"/>
      <c r="N206" s="211"/>
      <c r="O206" s="82"/>
      <c r="P206" s="82"/>
      <c r="Q206" s="82"/>
      <c r="R206" s="82"/>
      <c r="S206" s="82"/>
      <c r="T206" s="83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5" t="s">
        <v>134</v>
      </c>
      <c r="AU206" s="15" t="s">
        <v>85</v>
      </c>
    </row>
    <row r="207" s="2" customFormat="1" ht="37.8" customHeight="1">
      <c r="A207" s="36"/>
      <c r="B207" s="37"/>
      <c r="C207" s="194" t="s">
        <v>352</v>
      </c>
      <c r="D207" s="194" t="s">
        <v>127</v>
      </c>
      <c r="E207" s="195" t="s">
        <v>646</v>
      </c>
      <c r="F207" s="196" t="s">
        <v>647</v>
      </c>
      <c r="G207" s="197" t="s">
        <v>179</v>
      </c>
      <c r="H207" s="198">
        <v>4.0599999999999996</v>
      </c>
      <c r="I207" s="199"/>
      <c r="J207" s="200">
        <f>ROUND(I207*H207,2)</f>
        <v>0</v>
      </c>
      <c r="K207" s="196" t="s">
        <v>131</v>
      </c>
      <c r="L207" s="42"/>
      <c r="M207" s="201" t="s">
        <v>19</v>
      </c>
      <c r="N207" s="202" t="s">
        <v>46</v>
      </c>
      <c r="O207" s="82"/>
      <c r="P207" s="203">
        <f>O207*H207</f>
        <v>0</v>
      </c>
      <c r="Q207" s="203">
        <v>0.00088000000000000003</v>
      </c>
      <c r="R207" s="203">
        <f>Q207*H207</f>
        <v>0.0035727999999999997</v>
      </c>
      <c r="S207" s="203">
        <v>0</v>
      </c>
      <c r="T207" s="204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05" t="s">
        <v>145</v>
      </c>
      <c r="AT207" s="205" t="s">
        <v>127</v>
      </c>
      <c r="AU207" s="205" t="s">
        <v>85</v>
      </c>
      <c r="AY207" s="15" t="s">
        <v>126</v>
      </c>
      <c r="BE207" s="206">
        <f>IF(N207="základní",J207,0)</f>
        <v>0</v>
      </c>
      <c r="BF207" s="206">
        <f>IF(N207="snížená",J207,0)</f>
        <v>0</v>
      </c>
      <c r="BG207" s="206">
        <f>IF(N207="zákl. přenesená",J207,0)</f>
        <v>0</v>
      </c>
      <c r="BH207" s="206">
        <f>IF(N207="sníž. přenesená",J207,0)</f>
        <v>0</v>
      </c>
      <c r="BI207" s="206">
        <f>IF(N207="nulová",J207,0)</f>
        <v>0</v>
      </c>
      <c r="BJ207" s="15" t="s">
        <v>83</v>
      </c>
      <c r="BK207" s="206">
        <f>ROUND(I207*H207,2)</f>
        <v>0</v>
      </c>
      <c r="BL207" s="15" t="s">
        <v>145</v>
      </c>
      <c r="BM207" s="205" t="s">
        <v>648</v>
      </c>
    </row>
    <row r="208" s="2" customFormat="1">
      <c r="A208" s="36"/>
      <c r="B208" s="37"/>
      <c r="C208" s="38"/>
      <c r="D208" s="207" t="s">
        <v>134</v>
      </c>
      <c r="E208" s="38"/>
      <c r="F208" s="208" t="s">
        <v>649</v>
      </c>
      <c r="G208" s="38"/>
      <c r="H208" s="38"/>
      <c r="I208" s="209"/>
      <c r="J208" s="38"/>
      <c r="K208" s="38"/>
      <c r="L208" s="42"/>
      <c r="M208" s="210"/>
      <c r="N208" s="211"/>
      <c r="O208" s="82"/>
      <c r="P208" s="82"/>
      <c r="Q208" s="82"/>
      <c r="R208" s="82"/>
      <c r="S208" s="82"/>
      <c r="T208" s="83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5" t="s">
        <v>134</v>
      </c>
      <c r="AU208" s="15" t="s">
        <v>85</v>
      </c>
    </row>
    <row r="209" s="13" customFormat="1">
      <c r="A209" s="13"/>
      <c r="B209" s="224"/>
      <c r="C209" s="225"/>
      <c r="D209" s="226" t="s">
        <v>182</v>
      </c>
      <c r="E209" s="227" t="s">
        <v>19</v>
      </c>
      <c r="F209" s="228" t="s">
        <v>650</v>
      </c>
      <c r="G209" s="225"/>
      <c r="H209" s="229">
        <v>4.0599999999999996</v>
      </c>
      <c r="I209" s="230"/>
      <c r="J209" s="225"/>
      <c r="K209" s="225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182</v>
      </c>
      <c r="AU209" s="235" t="s">
        <v>85</v>
      </c>
      <c r="AV209" s="13" t="s">
        <v>85</v>
      </c>
      <c r="AW209" s="13" t="s">
        <v>35</v>
      </c>
      <c r="AX209" s="13" t="s">
        <v>83</v>
      </c>
      <c r="AY209" s="235" t="s">
        <v>126</v>
      </c>
    </row>
    <row r="210" s="2" customFormat="1" ht="37.8" customHeight="1">
      <c r="A210" s="36"/>
      <c r="B210" s="37"/>
      <c r="C210" s="194" t="s">
        <v>355</v>
      </c>
      <c r="D210" s="194" t="s">
        <v>127</v>
      </c>
      <c r="E210" s="195" t="s">
        <v>651</v>
      </c>
      <c r="F210" s="196" t="s">
        <v>652</v>
      </c>
      <c r="G210" s="197" t="s">
        <v>179</v>
      </c>
      <c r="H210" s="198">
        <v>4.0599999999999996</v>
      </c>
      <c r="I210" s="199"/>
      <c r="J210" s="200">
        <f>ROUND(I210*H210,2)</f>
        <v>0</v>
      </c>
      <c r="K210" s="196" t="s">
        <v>131</v>
      </c>
      <c r="L210" s="42"/>
      <c r="M210" s="201" t="s">
        <v>19</v>
      </c>
      <c r="N210" s="202" t="s">
        <v>46</v>
      </c>
      <c r="O210" s="82"/>
      <c r="P210" s="203">
        <f>O210*H210</f>
        <v>0</v>
      </c>
      <c r="Q210" s="203">
        <v>0</v>
      </c>
      <c r="R210" s="203">
        <f>Q210*H210</f>
        <v>0</v>
      </c>
      <c r="S210" s="203">
        <v>0</v>
      </c>
      <c r="T210" s="204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05" t="s">
        <v>145</v>
      </c>
      <c r="AT210" s="205" t="s">
        <v>127</v>
      </c>
      <c r="AU210" s="205" t="s">
        <v>85</v>
      </c>
      <c r="AY210" s="15" t="s">
        <v>126</v>
      </c>
      <c r="BE210" s="206">
        <f>IF(N210="základní",J210,0)</f>
        <v>0</v>
      </c>
      <c r="BF210" s="206">
        <f>IF(N210="snížená",J210,0)</f>
        <v>0</v>
      </c>
      <c r="BG210" s="206">
        <f>IF(N210="zákl. přenesená",J210,0)</f>
        <v>0</v>
      </c>
      <c r="BH210" s="206">
        <f>IF(N210="sníž. přenesená",J210,0)</f>
        <v>0</v>
      </c>
      <c r="BI210" s="206">
        <f>IF(N210="nulová",J210,0)</f>
        <v>0</v>
      </c>
      <c r="BJ210" s="15" t="s">
        <v>83</v>
      </c>
      <c r="BK210" s="206">
        <f>ROUND(I210*H210,2)</f>
        <v>0</v>
      </c>
      <c r="BL210" s="15" t="s">
        <v>145</v>
      </c>
      <c r="BM210" s="205" t="s">
        <v>653</v>
      </c>
    </row>
    <row r="211" s="2" customFormat="1">
      <c r="A211" s="36"/>
      <c r="B211" s="37"/>
      <c r="C211" s="38"/>
      <c r="D211" s="207" t="s">
        <v>134</v>
      </c>
      <c r="E211" s="38"/>
      <c r="F211" s="208" t="s">
        <v>654</v>
      </c>
      <c r="G211" s="38"/>
      <c r="H211" s="38"/>
      <c r="I211" s="209"/>
      <c r="J211" s="38"/>
      <c r="K211" s="38"/>
      <c r="L211" s="42"/>
      <c r="M211" s="210"/>
      <c r="N211" s="211"/>
      <c r="O211" s="82"/>
      <c r="P211" s="82"/>
      <c r="Q211" s="82"/>
      <c r="R211" s="82"/>
      <c r="S211" s="82"/>
      <c r="T211" s="83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134</v>
      </c>
      <c r="AU211" s="15" t="s">
        <v>85</v>
      </c>
    </row>
    <row r="212" s="2" customFormat="1" ht="37.8" customHeight="1">
      <c r="A212" s="36"/>
      <c r="B212" s="37"/>
      <c r="C212" s="194" t="s">
        <v>360</v>
      </c>
      <c r="D212" s="194" t="s">
        <v>127</v>
      </c>
      <c r="E212" s="195" t="s">
        <v>655</v>
      </c>
      <c r="F212" s="196" t="s">
        <v>656</v>
      </c>
      <c r="G212" s="197" t="s">
        <v>318</v>
      </c>
      <c r="H212" s="198">
        <v>6</v>
      </c>
      <c r="I212" s="199"/>
      <c r="J212" s="200">
        <f>ROUND(I212*H212,2)</f>
        <v>0</v>
      </c>
      <c r="K212" s="196" t="s">
        <v>131</v>
      </c>
      <c r="L212" s="42"/>
      <c r="M212" s="201" t="s">
        <v>19</v>
      </c>
      <c r="N212" s="202" t="s">
        <v>46</v>
      </c>
      <c r="O212" s="82"/>
      <c r="P212" s="203">
        <f>O212*H212</f>
        <v>0</v>
      </c>
      <c r="Q212" s="203">
        <v>0.029929999999999998</v>
      </c>
      <c r="R212" s="203">
        <f>Q212*H212</f>
        <v>0.17957999999999999</v>
      </c>
      <c r="S212" s="203">
        <v>0</v>
      </c>
      <c r="T212" s="204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05" t="s">
        <v>145</v>
      </c>
      <c r="AT212" s="205" t="s">
        <v>127</v>
      </c>
      <c r="AU212" s="205" t="s">
        <v>85</v>
      </c>
      <c r="AY212" s="15" t="s">
        <v>126</v>
      </c>
      <c r="BE212" s="206">
        <f>IF(N212="základní",J212,0)</f>
        <v>0</v>
      </c>
      <c r="BF212" s="206">
        <f>IF(N212="snížená",J212,0)</f>
        <v>0</v>
      </c>
      <c r="BG212" s="206">
        <f>IF(N212="zákl. přenesená",J212,0)</f>
        <v>0</v>
      </c>
      <c r="BH212" s="206">
        <f>IF(N212="sníž. přenesená",J212,0)</f>
        <v>0</v>
      </c>
      <c r="BI212" s="206">
        <f>IF(N212="nulová",J212,0)</f>
        <v>0</v>
      </c>
      <c r="BJ212" s="15" t="s">
        <v>83</v>
      </c>
      <c r="BK212" s="206">
        <f>ROUND(I212*H212,2)</f>
        <v>0</v>
      </c>
      <c r="BL212" s="15" t="s">
        <v>145</v>
      </c>
      <c r="BM212" s="205" t="s">
        <v>657</v>
      </c>
    </row>
    <row r="213" s="2" customFormat="1">
      <c r="A213" s="36"/>
      <c r="B213" s="37"/>
      <c r="C213" s="38"/>
      <c r="D213" s="207" t="s">
        <v>134</v>
      </c>
      <c r="E213" s="38"/>
      <c r="F213" s="208" t="s">
        <v>658</v>
      </c>
      <c r="G213" s="38"/>
      <c r="H213" s="38"/>
      <c r="I213" s="209"/>
      <c r="J213" s="38"/>
      <c r="K213" s="38"/>
      <c r="L213" s="42"/>
      <c r="M213" s="210"/>
      <c r="N213" s="211"/>
      <c r="O213" s="82"/>
      <c r="P213" s="82"/>
      <c r="Q213" s="82"/>
      <c r="R213" s="82"/>
      <c r="S213" s="82"/>
      <c r="T213" s="83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134</v>
      </c>
      <c r="AU213" s="15" t="s">
        <v>85</v>
      </c>
    </row>
    <row r="214" s="13" customFormat="1">
      <c r="A214" s="13"/>
      <c r="B214" s="224"/>
      <c r="C214" s="225"/>
      <c r="D214" s="226" t="s">
        <v>182</v>
      </c>
      <c r="E214" s="227" t="s">
        <v>19</v>
      </c>
      <c r="F214" s="228" t="s">
        <v>659</v>
      </c>
      <c r="G214" s="225"/>
      <c r="H214" s="229">
        <v>6</v>
      </c>
      <c r="I214" s="230"/>
      <c r="J214" s="225"/>
      <c r="K214" s="225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182</v>
      </c>
      <c r="AU214" s="235" t="s">
        <v>85</v>
      </c>
      <c r="AV214" s="13" t="s">
        <v>85</v>
      </c>
      <c r="AW214" s="13" t="s">
        <v>35</v>
      </c>
      <c r="AX214" s="13" t="s">
        <v>83</v>
      </c>
      <c r="AY214" s="235" t="s">
        <v>126</v>
      </c>
    </row>
    <row r="215" s="2" customFormat="1" ht="33" customHeight="1">
      <c r="A215" s="36"/>
      <c r="B215" s="37"/>
      <c r="C215" s="194" t="s">
        <v>365</v>
      </c>
      <c r="D215" s="194" t="s">
        <v>127</v>
      </c>
      <c r="E215" s="195" t="s">
        <v>660</v>
      </c>
      <c r="F215" s="196" t="s">
        <v>661</v>
      </c>
      <c r="G215" s="197" t="s">
        <v>250</v>
      </c>
      <c r="H215" s="198">
        <v>0.248</v>
      </c>
      <c r="I215" s="199"/>
      <c r="J215" s="200">
        <f>ROUND(I215*H215,2)</f>
        <v>0</v>
      </c>
      <c r="K215" s="196" t="s">
        <v>131</v>
      </c>
      <c r="L215" s="42"/>
      <c r="M215" s="201" t="s">
        <v>19</v>
      </c>
      <c r="N215" s="202" t="s">
        <v>46</v>
      </c>
      <c r="O215" s="82"/>
      <c r="P215" s="203">
        <f>O215*H215</f>
        <v>0</v>
      </c>
      <c r="Q215" s="203">
        <v>0.01221</v>
      </c>
      <c r="R215" s="203">
        <f>Q215*H215</f>
        <v>0.0030280800000000003</v>
      </c>
      <c r="S215" s="203">
        <v>0</v>
      </c>
      <c r="T215" s="204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05" t="s">
        <v>145</v>
      </c>
      <c r="AT215" s="205" t="s">
        <v>127</v>
      </c>
      <c r="AU215" s="205" t="s">
        <v>85</v>
      </c>
      <c r="AY215" s="15" t="s">
        <v>126</v>
      </c>
      <c r="BE215" s="206">
        <f>IF(N215="základní",J215,0)</f>
        <v>0</v>
      </c>
      <c r="BF215" s="206">
        <f>IF(N215="snížená",J215,0)</f>
        <v>0</v>
      </c>
      <c r="BG215" s="206">
        <f>IF(N215="zákl. přenesená",J215,0)</f>
        <v>0</v>
      </c>
      <c r="BH215" s="206">
        <f>IF(N215="sníž. přenesená",J215,0)</f>
        <v>0</v>
      </c>
      <c r="BI215" s="206">
        <f>IF(N215="nulová",J215,0)</f>
        <v>0</v>
      </c>
      <c r="BJ215" s="15" t="s">
        <v>83</v>
      </c>
      <c r="BK215" s="206">
        <f>ROUND(I215*H215,2)</f>
        <v>0</v>
      </c>
      <c r="BL215" s="15" t="s">
        <v>145</v>
      </c>
      <c r="BM215" s="205" t="s">
        <v>662</v>
      </c>
    </row>
    <row r="216" s="2" customFormat="1">
      <c r="A216" s="36"/>
      <c r="B216" s="37"/>
      <c r="C216" s="38"/>
      <c r="D216" s="207" t="s">
        <v>134</v>
      </c>
      <c r="E216" s="38"/>
      <c r="F216" s="208" t="s">
        <v>663</v>
      </c>
      <c r="G216" s="38"/>
      <c r="H216" s="38"/>
      <c r="I216" s="209"/>
      <c r="J216" s="38"/>
      <c r="K216" s="38"/>
      <c r="L216" s="42"/>
      <c r="M216" s="210"/>
      <c r="N216" s="211"/>
      <c r="O216" s="82"/>
      <c r="P216" s="82"/>
      <c r="Q216" s="82"/>
      <c r="R216" s="82"/>
      <c r="S216" s="82"/>
      <c r="T216" s="83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5" t="s">
        <v>134</v>
      </c>
      <c r="AU216" s="15" t="s">
        <v>85</v>
      </c>
    </row>
    <row r="217" s="13" customFormat="1">
      <c r="A217" s="13"/>
      <c r="B217" s="224"/>
      <c r="C217" s="225"/>
      <c r="D217" s="226" t="s">
        <v>182</v>
      </c>
      <c r="E217" s="227" t="s">
        <v>19</v>
      </c>
      <c r="F217" s="228" t="s">
        <v>664</v>
      </c>
      <c r="G217" s="225"/>
      <c r="H217" s="229">
        <v>0.248</v>
      </c>
      <c r="I217" s="230"/>
      <c r="J217" s="225"/>
      <c r="K217" s="225"/>
      <c r="L217" s="231"/>
      <c r="M217" s="232"/>
      <c r="N217" s="233"/>
      <c r="O217" s="233"/>
      <c r="P217" s="233"/>
      <c r="Q217" s="233"/>
      <c r="R217" s="233"/>
      <c r="S217" s="233"/>
      <c r="T217" s="23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5" t="s">
        <v>182</v>
      </c>
      <c r="AU217" s="235" t="s">
        <v>85</v>
      </c>
      <c r="AV217" s="13" t="s">
        <v>85</v>
      </c>
      <c r="AW217" s="13" t="s">
        <v>35</v>
      </c>
      <c r="AX217" s="13" t="s">
        <v>83</v>
      </c>
      <c r="AY217" s="235" t="s">
        <v>126</v>
      </c>
    </row>
    <row r="218" s="2" customFormat="1" ht="21.75" customHeight="1">
      <c r="A218" s="36"/>
      <c r="B218" s="37"/>
      <c r="C218" s="237" t="s">
        <v>367</v>
      </c>
      <c r="D218" s="237" t="s">
        <v>284</v>
      </c>
      <c r="E218" s="238" t="s">
        <v>665</v>
      </c>
      <c r="F218" s="239" t="s">
        <v>666</v>
      </c>
      <c r="G218" s="240" t="s">
        <v>250</v>
      </c>
      <c r="H218" s="241">
        <v>0.26500000000000001</v>
      </c>
      <c r="I218" s="242"/>
      <c r="J218" s="243">
        <f>ROUND(I218*H218,2)</f>
        <v>0</v>
      </c>
      <c r="K218" s="239" t="s">
        <v>131</v>
      </c>
      <c r="L218" s="244"/>
      <c r="M218" s="245" t="s">
        <v>19</v>
      </c>
      <c r="N218" s="246" t="s">
        <v>46</v>
      </c>
      <c r="O218" s="82"/>
      <c r="P218" s="203">
        <f>O218*H218</f>
        <v>0</v>
      </c>
      <c r="Q218" s="203">
        <v>1</v>
      </c>
      <c r="R218" s="203">
        <f>Q218*H218</f>
        <v>0.26500000000000001</v>
      </c>
      <c r="S218" s="203">
        <v>0</v>
      </c>
      <c r="T218" s="204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05" t="s">
        <v>221</v>
      </c>
      <c r="AT218" s="205" t="s">
        <v>284</v>
      </c>
      <c r="AU218" s="205" t="s">
        <v>85</v>
      </c>
      <c r="AY218" s="15" t="s">
        <v>126</v>
      </c>
      <c r="BE218" s="206">
        <f>IF(N218="základní",J218,0)</f>
        <v>0</v>
      </c>
      <c r="BF218" s="206">
        <f>IF(N218="snížená",J218,0)</f>
        <v>0</v>
      </c>
      <c r="BG218" s="206">
        <f>IF(N218="zákl. přenesená",J218,0)</f>
        <v>0</v>
      </c>
      <c r="BH218" s="206">
        <f>IF(N218="sníž. přenesená",J218,0)</f>
        <v>0</v>
      </c>
      <c r="BI218" s="206">
        <f>IF(N218="nulová",J218,0)</f>
        <v>0</v>
      </c>
      <c r="BJ218" s="15" t="s">
        <v>83</v>
      </c>
      <c r="BK218" s="206">
        <f>ROUND(I218*H218,2)</f>
        <v>0</v>
      </c>
      <c r="BL218" s="15" t="s">
        <v>145</v>
      </c>
      <c r="BM218" s="205" t="s">
        <v>667</v>
      </c>
    </row>
    <row r="219" s="13" customFormat="1">
      <c r="A219" s="13"/>
      <c r="B219" s="224"/>
      <c r="C219" s="225"/>
      <c r="D219" s="226" t="s">
        <v>182</v>
      </c>
      <c r="E219" s="225"/>
      <c r="F219" s="228" t="s">
        <v>668</v>
      </c>
      <c r="G219" s="225"/>
      <c r="H219" s="229">
        <v>0.26500000000000001</v>
      </c>
      <c r="I219" s="230"/>
      <c r="J219" s="225"/>
      <c r="K219" s="225"/>
      <c r="L219" s="231"/>
      <c r="M219" s="232"/>
      <c r="N219" s="233"/>
      <c r="O219" s="233"/>
      <c r="P219" s="233"/>
      <c r="Q219" s="233"/>
      <c r="R219" s="233"/>
      <c r="S219" s="233"/>
      <c r="T219" s="23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5" t="s">
        <v>182</v>
      </c>
      <c r="AU219" s="235" t="s">
        <v>85</v>
      </c>
      <c r="AV219" s="13" t="s">
        <v>85</v>
      </c>
      <c r="AW219" s="13" t="s">
        <v>4</v>
      </c>
      <c r="AX219" s="13" t="s">
        <v>83</v>
      </c>
      <c r="AY219" s="235" t="s">
        <v>126</v>
      </c>
    </row>
    <row r="220" s="11" customFormat="1" ht="22.8" customHeight="1">
      <c r="A220" s="11"/>
      <c r="B220" s="180"/>
      <c r="C220" s="181"/>
      <c r="D220" s="182" t="s">
        <v>74</v>
      </c>
      <c r="E220" s="222" t="s">
        <v>210</v>
      </c>
      <c r="F220" s="222" t="s">
        <v>669</v>
      </c>
      <c r="G220" s="181"/>
      <c r="H220" s="181"/>
      <c r="I220" s="184"/>
      <c r="J220" s="223">
        <f>BK220</f>
        <v>0</v>
      </c>
      <c r="K220" s="181"/>
      <c r="L220" s="186"/>
      <c r="M220" s="187"/>
      <c r="N220" s="188"/>
      <c r="O220" s="188"/>
      <c r="P220" s="189">
        <f>SUM(P221:P277)</f>
        <v>0</v>
      </c>
      <c r="Q220" s="188"/>
      <c r="R220" s="189">
        <f>SUM(R221:R277)</f>
        <v>743.72715286999994</v>
      </c>
      <c r="S220" s="188"/>
      <c r="T220" s="190">
        <f>SUM(T221:T277)</f>
        <v>0</v>
      </c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R220" s="191" t="s">
        <v>83</v>
      </c>
      <c r="AT220" s="192" t="s">
        <v>74</v>
      </c>
      <c r="AU220" s="192" t="s">
        <v>83</v>
      </c>
      <c r="AY220" s="191" t="s">
        <v>126</v>
      </c>
      <c r="BK220" s="193">
        <f>SUM(BK221:BK277)</f>
        <v>0</v>
      </c>
    </row>
    <row r="221" s="2" customFormat="1" ht="33" customHeight="1">
      <c r="A221" s="36"/>
      <c r="B221" s="37"/>
      <c r="C221" s="194" t="s">
        <v>372</v>
      </c>
      <c r="D221" s="194" t="s">
        <v>127</v>
      </c>
      <c r="E221" s="195" t="s">
        <v>670</v>
      </c>
      <c r="F221" s="196" t="s">
        <v>671</v>
      </c>
      <c r="G221" s="197" t="s">
        <v>204</v>
      </c>
      <c r="H221" s="198">
        <v>95.043999999999997</v>
      </c>
      <c r="I221" s="199"/>
      <c r="J221" s="200">
        <f>ROUND(I221*H221,2)</f>
        <v>0</v>
      </c>
      <c r="K221" s="196" t="s">
        <v>131</v>
      </c>
      <c r="L221" s="42"/>
      <c r="M221" s="201" t="s">
        <v>19</v>
      </c>
      <c r="N221" s="202" t="s">
        <v>46</v>
      </c>
      <c r="O221" s="82"/>
      <c r="P221" s="203">
        <f>O221*H221</f>
        <v>0</v>
      </c>
      <c r="Q221" s="203">
        <v>2.3010199999999998</v>
      </c>
      <c r="R221" s="203">
        <f>Q221*H221</f>
        <v>218.69814487999997</v>
      </c>
      <c r="S221" s="203">
        <v>0</v>
      </c>
      <c r="T221" s="204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05" t="s">
        <v>145</v>
      </c>
      <c r="AT221" s="205" t="s">
        <v>127</v>
      </c>
      <c r="AU221" s="205" t="s">
        <v>85</v>
      </c>
      <c r="AY221" s="15" t="s">
        <v>126</v>
      </c>
      <c r="BE221" s="206">
        <f>IF(N221="základní",J221,0)</f>
        <v>0</v>
      </c>
      <c r="BF221" s="206">
        <f>IF(N221="snížená",J221,0)</f>
        <v>0</v>
      </c>
      <c r="BG221" s="206">
        <f>IF(N221="zákl. přenesená",J221,0)</f>
        <v>0</v>
      </c>
      <c r="BH221" s="206">
        <f>IF(N221="sníž. přenesená",J221,0)</f>
        <v>0</v>
      </c>
      <c r="BI221" s="206">
        <f>IF(N221="nulová",J221,0)</f>
        <v>0</v>
      </c>
      <c r="BJ221" s="15" t="s">
        <v>83</v>
      </c>
      <c r="BK221" s="206">
        <f>ROUND(I221*H221,2)</f>
        <v>0</v>
      </c>
      <c r="BL221" s="15" t="s">
        <v>145</v>
      </c>
      <c r="BM221" s="205" t="s">
        <v>672</v>
      </c>
    </row>
    <row r="222" s="2" customFormat="1">
      <c r="A222" s="36"/>
      <c r="B222" s="37"/>
      <c r="C222" s="38"/>
      <c r="D222" s="207" t="s">
        <v>134</v>
      </c>
      <c r="E222" s="38"/>
      <c r="F222" s="208" t="s">
        <v>673</v>
      </c>
      <c r="G222" s="38"/>
      <c r="H222" s="38"/>
      <c r="I222" s="209"/>
      <c r="J222" s="38"/>
      <c r="K222" s="38"/>
      <c r="L222" s="42"/>
      <c r="M222" s="210"/>
      <c r="N222" s="211"/>
      <c r="O222" s="82"/>
      <c r="P222" s="82"/>
      <c r="Q222" s="82"/>
      <c r="R222" s="82"/>
      <c r="S222" s="82"/>
      <c r="T222" s="83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5" t="s">
        <v>134</v>
      </c>
      <c r="AU222" s="15" t="s">
        <v>85</v>
      </c>
    </row>
    <row r="223" s="13" customFormat="1">
      <c r="A223" s="13"/>
      <c r="B223" s="224"/>
      <c r="C223" s="225"/>
      <c r="D223" s="226" t="s">
        <v>182</v>
      </c>
      <c r="E223" s="227" t="s">
        <v>19</v>
      </c>
      <c r="F223" s="228" t="s">
        <v>674</v>
      </c>
      <c r="G223" s="225"/>
      <c r="H223" s="229">
        <v>95.043999999999997</v>
      </c>
      <c r="I223" s="230"/>
      <c r="J223" s="225"/>
      <c r="K223" s="225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182</v>
      </c>
      <c r="AU223" s="235" t="s">
        <v>85</v>
      </c>
      <c r="AV223" s="13" t="s">
        <v>85</v>
      </c>
      <c r="AW223" s="13" t="s">
        <v>35</v>
      </c>
      <c r="AX223" s="13" t="s">
        <v>83</v>
      </c>
      <c r="AY223" s="235" t="s">
        <v>126</v>
      </c>
    </row>
    <row r="224" s="2" customFormat="1" ht="33" customHeight="1">
      <c r="A224" s="36"/>
      <c r="B224" s="37"/>
      <c r="C224" s="194" t="s">
        <v>377</v>
      </c>
      <c r="D224" s="194" t="s">
        <v>127</v>
      </c>
      <c r="E224" s="195" t="s">
        <v>675</v>
      </c>
      <c r="F224" s="196" t="s">
        <v>676</v>
      </c>
      <c r="G224" s="197" t="s">
        <v>204</v>
      </c>
      <c r="H224" s="198">
        <v>131.13999999999999</v>
      </c>
      <c r="I224" s="199"/>
      <c r="J224" s="200">
        <f>ROUND(I224*H224,2)</f>
        <v>0</v>
      </c>
      <c r="K224" s="196" t="s">
        <v>131</v>
      </c>
      <c r="L224" s="42"/>
      <c r="M224" s="201" t="s">
        <v>19</v>
      </c>
      <c r="N224" s="202" t="s">
        <v>46</v>
      </c>
      <c r="O224" s="82"/>
      <c r="P224" s="203">
        <f>O224*H224</f>
        <v>0</v>
      </c>
      <c r="Q224" s="203">
        <v>2.5018699999999998</v>
      </c>
      <c r="R224" s="203">
        <f>Q224*H224</f>
        <v>328.09523179999996</v>
      </c>
      <c r="S224" s="203">
        <v>0</v>
      </c>
      <c r="T224" s="204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05" t="s">
        <v>145</v>
      </c>
      <c r="AT224" s="205" t="s">
        <v>127</v>
      </c>
      <c r="AU224" s="205" t="s">
        <v>85</v>
      </c>
      <c r="AY224" s="15" t="s">
        <v>126</v>
      </c>
      <c r="BE224" s="206">
        <f>IF(N224="základní",J224,0)</f>
        <v>0</v>
      </c>
      <c r="BF224" s="206">
        <f>IF(N224="snížená",J224,0)</f>
        <v>0</v>
      </c>
      <c r="BG224" s="206">
        <f>IF(N224="zákl. přenesená",J224,0)</f>
        <v>0</v>
      </c>
      <c r="BH224" s="206">
        <f>IF(N224="sníž. přenesená",J224,0)</f>
        <v>0</v>
      </c>
      <c r="BI224" s="206">
        <f>IF(N224="nulová",J224,0)</f>
        <v>0</v>
      </c>
      <c r="BJ224" s="15" t="s">
        <v>83</v>
      </c>
      <c r="BK224" s="206">
        <f>ROUND(I224*H224,2)</f>
        <v>0</v>
      </c>
      <c r="BL224" s="15" t="s">
        <v>145</v>
      </c>
      <c r="BM224" s="205" t="s">
        <v>677</v>
      </c>
    </row>
    <row r="225" s="2" customFormat="1">
      <c r="A225" s="36"/>
      <c r="B225" s="37"/>
      <c r="C225" s="38"/>
      <c r="D225" s="207" t="s">
        <v>134</v>
      </c>
      <c r="E225" s="38"/>
      <c r="F225" s="208" t="s">
        <v>678</v>
      </c>
      <c r="G225" s="38"/>
      <c r="H225" s="38"/>
      <c r="I225" s="209"/>
      <c r="J225" s="38"/>
      <c r="K225" s="38"/>
      <c r="L225" s="42"/>
      <c r="M225" s="210"/>
      <c r="N225" s="211"/>
      <c r="O225" s="82"/>
      <c r="P225" s="82"/>
      <c r="Q225" s="82"/>
      <c r="R225" s="82"/>
      <c r="S225" s="82"/>
      <c r="T225" s="83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5" t="s">
        <v>134</v>
      </c>
      <c r="AU225" s="15" t="s">
        <v>85</v>
      </c>
    </row>
    <row r="226" s="2" customFormat="1">
      <c r="A226" s="36"/>
      <c r="B226" s="37"/>
      <c r="C226" s="38"/>
      <c r="D226" s="226" t="s">
        <v>281</v>
      </c>
      <c r="E226" s="38"/>
      <c r="F226" s="236" t="s">
        <v>679</v>
      </c>
      <c r="G226" s="38"/>
      <c r="H226" s="38"/>
      <c r="I226" s="209"/>
      <c r="J226" s="38"/>
      <c r="K226" s="38"/>
      <c r="L226" s="42"/>
      <c r="M226" s="210"/>
      <c r="N226" s="211"/>
      <c r="O226" s="82"/>
      <c r="P226" s="82"/>
      <c r="Q226" s="82"/>
      <c r="R226" s="82"/>
      <c r="S226" s="82"/>
      <c r="T226" s="83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5" t="s">
        <v>281</v>
      </c>
      <c r="AU226" s="15" t="s">
        <v>85</v>
      </c>
    </row>
    <row r="227" s="13" customFormat="1">
      <c r="A227" s="13"/>
      <c r="B227" s="224"/>
      <c r="C227" s="225"/>
      <c r="D227" s="226" t="s">
        <v>182</v>
      </c>
      <c r="E227" s="227" t="s">
        <v>19</v>
      </c>
      <c r="F227" s="228" t="s">
        <v>680</v>
      </c>
      <c r="G227" s="225"/>
      <c r="H227" s="229">
        <v>131.13999999999999</v>
      </c>
      <c r="I227" s="230"/>
      <c r="J227" s="225"/>
      <c r="K227" s="225"/>
      <c r="L227" s="231"/>
      <c r="M227" s="232"/>
      <c r="N227" s="233"/>
      <c r="O227" s="233"/>
      <c r="P227" s="233"/>
      <c r="Q227" s="233"/>
      <c r="R227" s="233"/>
      <c r="S227" s="233"/>
      <c r="T227" s="23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5" t="s">
        <v>182</v>
      </c>
      <c r="AU227" s="235" t="s">
        <v>85</v>
      </c>
      <c r="AV227" s="13" t="s">
        <v>85</v>
      </c>
      <c r="AW227" s="13" t="s">
        <v>35</v>
      </c>
      <c r="AX227" s="13" t="s">
        <v>83</v>
      </c>
      <c r="AY227" s="235" t="s">
        <v>126</v>
      </c>
    </row>
    <row r="228" s="2" customFormat="1" ht="33" customHeight="1">
      <c r="A228" s="36"/>
      <c r="B228" s="37"/>
      <c r="C228" s="194" t="s">
        <v>383</v>
      </c>
      <c r="D228" s="194" t="s">
        <v>127</v>
      </c>
      <c r="E228" s="195" t="s">
        <v>681</v>
      </c>
      <c r="F228" s="196" t="s">
        <v>682</v>
      </c>
      <c r="G228" s="197" t="s">
        <v>204</v>
      </c>
      <c r="H228" s="198">
        <v>1.607</v>
      </c>
      <c r="I228" s="199"/>
      <c r="J228" s="200">
        <f>ROUND(I228*H228,2)</f>
        <v>0</v>
      </c>
      <c r="K228" s="196" t="s">
        <v>131</v>
      </c>
      <c r="L228" s="42"/>
      <c r="M228" s="201" t="s">
        <v>19</v>
      </c>
      <c r="N228" s="202" t="s">
        <v>46</v>
      </c>
      <c r="O228" s="82"/>
      <c r="P228" s="203">
        <f>O228*H228</f>
        <v>0</v>
      </c>
      <c r="Q228" s="203">
        <v>2.3010199999999998</v>
      </c>
      <c r="R228" s="203">
        <f>Q228*H228</f>
        <v>3.6977391399999999</v>
      </c>
      <c r="S228" s="203">
        <v>0</v>
      </c>
      <c r="T228" s="204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05" t="s">
        <v>145</v>
      </c>
      <c r="AT228" s="205" t="s">
        <v>127</v>
      </c>
      <c r="AU228" s="205" t="s">
        <v>85</v>
      </c>
      <c r="AY228" s="15" t="s">
        <v>126</v>
      </c>
      <c r="BE228" s="206">
        <f>IF(N228="základní",J228,0)</f>
        <v>0</v>
      </c>
      <c r="BF228" s="206">
        <f>IF(N228="snížená",J228,0)</f>
        <v>0</v>
      </c>
      <c r="BG228" s="206">
        <f>IF(N228="zákl. přenesená",J228,0)</f>
        <v>0</v>
      </c>
      <c r="BH228" s="206">
        <f>IF(N228="sníž. přenesená",J228,0)</f>
        <v>0</v>
      </c>
      <c r="BI228" s="206">
        <f>IF(N228="nulová",J228,0)</f>
        <v>0</v>
      </c>
      <c r="BJ228" s="15" t="s">
        <v>83</v>
      </c>
      <c r="BK228" s="206">
        <f>ROUND(I228*H228,2)</f>
        <v>0</v>
      </c>
      <c r="BL228" s="15" t="s">
        <v>145</v>
      </c>
      <c r="BM228" s="205" t="s">
        <v>683</v>
      </c>
    </row>
    <row r="229" s="2" customFormat="1">
      <c r="A229" s="36"/>
      <c r="B229" s="37"/>
      <c r="C229" s="38"/>
      <c r="D229" s="207" t="s">
        <v>134</v>
      </c>
      <c r="E229" s="38"/>
      <c r="F229" s="208" t="s">
        <v>684</v>
      </c>
      <c r="G229" s="38"/>
      <c r="H229" s="38"/>
      <c r="I229" s="209"/>
      <c r="J229" s="38"/>
      <c r="K229" s="38"/>
      <c r="L229" s="42"/>
      <c r="M229" s="210"/>
      <c r="N229" s="211"/>
      <c r="O229" s="82"/>
      <c r="P229" s="82"/>
      <c r="Q229" s="82"/>
      <c r="R229" s="82"/>
      <c r="S229" s="82"/>
      <c r="T229" s="83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5" t="s">
        <v>134</v>
      </c>
      <c r="AU229" s="15" t="s">
        <v>85</v>
      </c>
    </row>
    <row r="230" s="13" customFormat="1">
      <c r="A230" s="13"/>
      <c r="B230" s="224"/>
      <c r="C230" s="225"/>
      <c r="D230" s="226" t="s">
        <v>182</v>
      </c>
      <c r="E230" s="227" t="s">
        <v>19</v>
      </c>
      <c r="F230" s="228" t="s">
        <v>685</v>
      </c>
      <c r="G230" s="225"/>
      <c r="H230" s="229">
        <v>1.607</v>
      </c>
      <c r="I230" s="230"/>
      <c r="J230" s="225"/>
      <c r="K230" s="225"/>
      <c r="L230" s="231"/>
      <c r="M230" s="232"/>
      <c r="N230" s="233"/>
      <c r="O230" s="233"/>
      <c r="P230" s="233"/>
      <c r="Q230" s="233"/>
      <c r="R230" s="233"/>
      <c r="S230" s="233"/>
      <c r="T230" s="23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5" t="s">
        <v>182</v>
      </c>
      <c r="AU230" s="235" t="s">
        <v>85</v>
      </c>
      <c r="AV230" s="13" t="s">
        <v>85</v>
      </c>
      <c r="AW230" s="13" t="s">
        <v>35</v>
      </c>
      <c r="AX230" s="13" t="s">
        <v>83</v>
      </c>
      <c r="AY230" s="235" t="s">
        <v>126</v>
      </c>
    </row>
    <row r="231" s="2" customFormat="1" ht="33" customHeight="1">
      <c r="A231" s="36"/>
      <c r="B231" s="37"/>
      <c r="C231" s="194" t="s">
        <v>392</v>
      </c>
      <c r="D231" s="194" t="s">
        <v>127</v>
      </c>
      <c r="E231" s="195" t="s">
        <v>686</v>
      </c>
      <c r="F231" s="196" t="s">
        <v>687</v>
      </c>
      <c r="G231" s="197" t="s">
        <v>204</v>
      </c>
      <c r="H231" s="198">
        <v>70.224999999999994</v>
      </c>
      <c r="I231" s="199"/>
      <c r="J231" s="200">
        <f>ROUND(I231*H231,2)</f>
        <v>0</v>
      </c>
      <c r="K231" s="196" t="s">
        <v>241</v>
      </c>
      <c r="L231" s="42"/>
      <c r="M231" s="201" t="s">
        <v>19</v>
      </c>
      <c r="N231" s="202" t="s">
        <v>46</v>
      </c>
      <c r="O231" s="82"/>
      <c r="P231" s="203">
        <f>O231*H231</f>
        <v>0</v>
      </c>
      <c r="Q231" s="203">
        <v>2.5018699999999998</v>
      </c>
      <c r="R231" s="203">
        <f>Q231*H231</f>
        <v>175.69382074999999</v>
      </c>
      <c r="S231" s="203">
        <v>0</v>
      </c>
      <c r="T231" s="204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05" t="s">
        <v>145</v>
      </c>
      <c r="AT231" s="205" t="s">
        <v>127</v>
      </c>
      <c r="AU231" s="205" t="s">
        <v>85</v>
      </c>
      <c r="AY231" s="15" t="s">
        <v>126</v>
      </c>
      <c r="BE231" s="206">
        <f>IF(N231="základní",J231,0)</f>
        <v>0</v>
      </c>
      <c r="BF231" s="206">
        <f>IF(N231="snížená",J231,0)</f>
        <v>0</v>
      </c>
      <c r="BG231" s="206">
        <f>IF(N231="zákl. přenesená",J231,0)</f>
        <v>0</v>
      </c>
      <c r="BH231" s="206">
        <f>IF(N231="sníž. přenesená",J231,0)</f>
        <v>0</v>
      </c>
      <c r="BI231" s="206">
        <f>IF(N231="nulová",J231,0)</f>
        <v>0</v>
      </c>
      <c r="BJ231" s="15" t="s">
        <v>83</v>
      </c>
      <c r="BK231" s="206">
        <f>ROUND(I231*H231,2)</f>
        <v>0</v>
      </c>
      <c r="BL231" s="15" t="s">
        <v>145</v>
      </c>
      <c r="BM231" s="205" t="s">
        <v>688</v>
      </c>
    </row>
    <row r="232" s="2" customFormat="1">
      <c r="A232" s="36"/>
      <c r="B232" s="37"/>
      <c r="C232" s="38"/>
      <c r="D232" s="226" t="s">
        <v>281</v>
      </c>
      <c r="E232" s="38"/>
      <c r="F232" s="236" t="s">
        <v>689</v>
      </c>
      <c r="G232" s="38"/>
      <c r="H232" s="38"/>
      <c r="I232" s="209"/>
      <c r="J232" s="38"/>
      <c r="K232" s="38"/>
      <c r="L232" s="42"/>
      <c r="M232" s="210"/>
      <c r="N232" s="211"/>
      <c r="O232" s="82"/>
      <c r="P232" s="82"/>
      <c r="Q232" s="82"/>
      <c r="R232" s="82"/>
      <c r="S232" s="82"/>
      <c r="T232" s="83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5" t="s">
        <v>281</v>
      </c>
      <c r="AU232" s="15" t="s">
        <v>85</v>
      </c>
    </row>
    <row r="233" s="13" customFormat="1">
      <c r="A233" s="13"/>
      <c r="B233" s="224"/>
      <c r="C233" s="225"/>
      <c r="D233" s="226" t="s">
        <v>182</v>
      </c>
      <c r="E233" s="227" t="s">
        <v>19</v>
      </c>
      <c r="F233" s="228" t="s">
        <v>690</v>
      </c>
      <c r="G233" s="225"/>
      <c r="H233" s="229">
        <v>59.402999999999999</v>
      </c>
      <c r="I233" s="230"/>
      <c r="J233" s="225"/>
      <c r="K233" s="225"/>
      <c r="L233" s="231"/>
      <c r="M233" s="232"/>
      <c r="N233" s="233"/>
      <c r="O233" s="233"/>
      <c r="P233" s="233"/>
      <c r="Q233" s="233"/>
      <c r="R233" s="233"/>
      <c r="S233" s="233"/>
      <c r="T233" s="23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5" t="s">
        <v>182</v>
      </c>
      <c r="AU233" s="235" t="s">
        <v>85</v>
      </c>
      <c r="AV233" s="13" t="s">
        <v>85</v>
      </c>
      <c r="AW233" s="13" t="s">
        <v>35</v>
      </c>
      <c r="AX233" s="13" t="s">
        <v>75</v>
      </c>
      <c r="AY233" s="235" t="s">
        <v>126</v>
      </c>
    </row>
    <row r="234" s="13" customFormat="1">
      <c r="A234" s="13"/>
      <c r="B234" s="224"/>
      <c r="C234" s="225"/>
      <c r="D234" s="226" t="s">
        <v>182</v>
      </c>
      <c r="E234" s="227" t="s">
        <v>19</v>
      </c>
      <c r="F234" s="228" t="s">
        <v>691</v>
      </c>
      <c r="G234" s="225"/>
      <c r="H234" s="229">
        <v>2.9910000000000001</v>
      </c>
      <c r="I234" s="230"/>
      <c r="J234" s="225"/>
      <c r="K234" s="225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182</v>
      </c>
      <c r="AU234" s="235" t="s">
        <v>85</v>
      </c>
      <c r="AV234" s="13" t="s">
        <v>85</v>
      </c>
      <c r="AW234" s="13" t="s">
        <v>35</v>
      </c>
      <c r="AX234" s="13" t="s">
        <v>75</v>
      </c>
      <c r="AY234" s="235" t="s">
        <v>126</v>
      </c>
    </row>
    <row r="235" s="13" customFormat="1">
      <c r="A235" s="13"/>
      <c r="B235" s="224"/>
      <c r="C235" s="225"/>
      <c r="D235" s="226" t="s">
        <v>182</v>
      </c>
      <c r="E235" s="227" t="s">
        <v>19</v>
      </c>
      <c r="F235" s="228" t="s">
        <v>692</v>
      </c>
      <c r="G235" s="225"/>
      <c r="H235" s="229">
        <v>7.8310000000000004</v>
      </c>
      <c r="I235" s="230"/>
      <c r="J235" s="225"/>
      <c r="K235" s="225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182</v>
      </c>
      <c r="AU235" s="235" t="s">
        <v>85</v>
      </c>
      <c r="AV235" s="13" t="s">
        <v>85</v>
      </c>
      <c r="AW235" s="13" t="s">
        <v>35</v>
      </c>
      <c r="AX235" s="13" t="s">
        <v>75</v>
      </c>
      <c r="AY235" s="235" t="s">
        <v>126</v>
      </c>
    </row>
    <row r="236" s="2" customFormat="1" ht="37.8" customHeight="1">
      <c r="A236" s="36"/>
      <c r="B236" s="37"/>
      <c r="C236" s="194" t="s">
        <v>398</v>
      </c>
      <c r="D236" s="194" t="s">
        <v>127</v>
      </c>
      <c r="E236" s="195" t="s">
        <v>693</v>
      </c>
      <c r="F236" s="196" t="s">
        <v>694</v>
      </c>
      <c r="G236" s="197" t="s">
        <v>204</v>
      </c>
      <c r="H236" s="198">
        <v>70.224999999999994</v>
      </c>
      <c r="I236" s="199"/>
      <c r="J236" s="200">
        <f>ROUND(I236*H236,2)</f>
        <v>0</v>
      </c>
      <c r="K236" s="196" t="s">
        <v>131</v>
      </c>
      <c r="L236" s="42"/>
      <c r="M236" s="201" t="s">
        <v>19</v>
      </c>
      <c r="N236" s="202" t="s">
        <v>46</v>
      </c>
      <c r="O236" s="82"/>
      <c r="P236" s="203">
        <f>O236*H236</f>
        <v>0</v>
      </c>
      <c r="Q236" s="203">
        <v>0</v>
      </c>
      <c r="R236" s="203">
        <f>Q236*H236</f>
        <v>0</v>
      </c>
      <c r="S236" s="203">
        <v>0</v>
      </c>
      <c r="T236" s="204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05" t="s">
        <v>145</v>
      </c>
      <c r="AT236" s="205" t="s">
        <v>127</v>
      </c>
      <c r="AU236" s="205" t="s">
        <v>85</v>
      </c>
      <c r="AY236" s="15" t="s">
        <v>126</v>
      </c>
      <c r="BE236" s="206">
        <f>IF(N236="základní",J236,0)</f>
        <v>0</v>
      </c>
      <c r="BF236" s="206">
        <f>IF(N236="snížená",J236,0)</f>
        <v>0</v>
      </c>
      <c r="BG236" s="206">
        <f>IF(N236="zákl. přenesená",J236,0)</f>
        <v>0</v>
      </c>
      <c r="BH236" s="206">
        <f>IF(N236="sníž. přenesená",J236,0)</f>
        <v>0</v>
      </c>
      <c r="BI236" s="206">
        <f>IF(N236="nulová",J236,0)</f>
        <v>0</v>
      </c>
      <c r="BJ236" s="15" t="s">
        <v>83</v>
      </c>
      <c r="BK236" s="206">
        <f>ROUND(I236*H236,2)</f>
        <v>0</v>
      </c>
      <c r="BL236" s="15" t="s">
        <v>145</v>
      </c>
      <c r="BM236" s="205" t="s">
        <v>695</v>
      </c>
    </row>
    <row r="237" s="2" customFormat="1">
      <c r="A237" s="36"/>
      <c r="B237" s="37"/>
      <c r="C237" s="38"/>
      <c r="D237" s="207" t="s">
        <v>134</v>
      </c>
      <c r="E237" s="38"/>
      <c r="F237" s="208" t="s">
        <v>696</v>
      </c>
      <c r="G237" s="38"/>
      <c r="H237" s="38"/>
      <c r="I237" s="209"/>
      <c r="J237" s="38"/>
      <c r="K237" s="38"/>
      <c r="L237" s="42"/>
      <c r="M237" s="210"/>
      <c r="N237" s="211"/>
      <c r="O237" s="82"/>
      <c r="P237" s="82"/>
      <c r="Q237" s="82"/>
      <c r="R237" s="82"/>
      <c r="S237" s="82"/>
      <c r="T237" s="83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5" t="s">
        <v>134</v>
      </c>
      <c r="AU237" s="15" t="s">
        <v>85</v>
      </c>
    </row>
    <row r="238" s="2" customFormat="1" ht="44.25" customHeight="1">
      <c r="A238" s="36"/>
      <c r="B238" s="37"/>
      <c r="C238" s="194" t="s">
        <v>406</v>
      </c>
      <c r="D238" s="194" t="s">
        <v>127</v>
      </c>
      <c r="E238" s="195" t="s">
        <v>697</v>
      </c>
      <c r="F238" s="196" t="s">
        <v>698</v>
      </c>
      <c r="G238" s="197" t="s">
        <v>204</v>
      </c>
      <c r="H238" s="198">
        <v>131.13999999999999</v>
      </c>
      <c r="I238" s="199"/>
      <c r="J238" s="200">
        <f>ROUND(I238*H238,2)</f>
        <v>0</v>
      </c>
      <c r="K238" s="196" t="s">
        <v>131</v>
      </c>
      <c r="L238" s="42"/>
      <c r="M238" s="201" t="s">
        <v>19</v>
      </c>
      <c r="N238" s="202" t="s">
        <v>46</v>
      </c>
      <c r="O238" s="82"/>
      <c r="P238" s="203">
        <f>O238*H238</f>
        <v>0</v>
      </c>
      <c r="Q238" s="203">
        <v>0</v>
      </c>
      <c r="R238" s="203">
        <f>Q238*H238</f>
        <v>0</v>
      </c>
      <c r="S238" s="203">
        <v>0</v>
      </c>
      <c r="T238" s="204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05" t="s">
        <v>145</v>
      </c>
      <c r="AT238" s="205" t="s">
        <v>127</v>
      </c>
      <c r="AU238" s="205" t="s">
        <v>85</v>
      </c>
      <c r="AY238" s="15" t="s">
        <v>126</v>
      </c>
      <c r="BE238" s="206">
        <f>IF(N238="základní",J238,0)</f>
        <v>0</v>
      </c>
      <c r="BF238" s="206">
        <f>IF(N238="snížená",J238,0)</f>
        <v>0</v>
      </c>
      <c r="BG238" s="206">
        <f>IF(N238="zákl. přenesená",J238,0)</f>
        <v>0</v>
      </c>
      <c r="BH238" s="206">
        <f>IF(N238="sníž. přenesená",J238,0)</f>
        <v>0</v>
      </c>
      <c r="BI238" s="206">
        <f>IF(N238="nulová",J238,0)</f>
        <v>0</v>
      </c>
      <c r="BJ238" s="15" t="s">
        <v>83</v>
      </c>
      <c r="BK238" s="206">
        <f>ROUND(I238*H238,2)</f>
        <v>0</v>
      </c>
      <c r="BL238" s="15" t="s">
        <v>145</v>
      </c>
      <c r="BM238" s="205" t="s">
        <v>699</v>
      </c>
    </row>
    <row r="239" s="2" customFormat="1">
      <c r="A239" s="36"/>
      <c r="B239" s="37"/>
      <c r="C239" s="38"/>
      <c r="D239" s="207" t="s">
        <v>134</v>
      </c>
      <c r="E239" s="38"/>
      <c r="F239" s="208" t="s">
        <v>700</v>
      </c>
      <c r="G239" s="38"/>
      <c r="H239" s="38"/>
      <c r="I239" s="209"/>
      <c r="J239" s="38"/>
      <c r="K239" s="38"/>
      <c r="L239" s="42"/>
      <c r="M239" s="210"/>
      <c r="N239" s="211"/>
      <c r="O239" s="82"/>
      <c r="P239" s="82"/>
      <c r="Q239" s="82"/>
      <c r="R239" s="82"/>
      <c r="S239" s="82"/>
      <c r="T239" s="83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5" t="s">
        <v>134</v>
      </c>
      <c r="AU239" s="15" t="s">
        <v>85</v>
      </c>
    </row>
    <row r="240" s="13" customFormat="1">
      <c r="A240" s="13"/>
      <c r="B240" s="224"/>
      <c r="C240" s="225"/>
      <c r="D240" s="226" t="s">
        <v>182</v>
      </c>
      <c r="E240" s="227" t="s">
        <v>19</v>
      </c>
      <c r="F240" s="228" t="s">
        <v>680</v>
      </c>
      <c r="G240" s="225"/>
      <c r="H240" s="229">
        <v>131.13999999999999</v>
      </c>
      <c r="I240" s="230"/>
      <c r="J240" s="225"/>
      <c r="K240" s="225"/>
      <c r="L240" s="231"/>
      <c r="M240" s="232"/>
      <c r="N240" s="233"/>
      <c r="O240" s="233"/>
      <c r="P240" s="233"/>
      <c r="Q240" s="233"/>
      <c r="R240" s="233"/>
      <c r="S240" s="233"/>
      <c r="T240" s="23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5" t="s">
        <v>182</v>
      </c>
      <c r="AU240" s="235" t="s">
        <v>85</v>
      </c>
      <c r="AV240" s="13" t="s">
        <v>85</v>
      </c>
      <c r="AW240" s="13" t="s">
        <v>35</v>
      </c>
      <c r="AX240" s="13" t="s">
        <v>83</v>
      </c>
      <c r="AY240" s="235" t="s">
        <v>126</v>
      </c>
    </row>
    <row r="241" s="2" customFormat="1" ht="44.25" customHeight="1">
      <c r="A241" s="36"/>
      <c r="B241" s="37"/>
      <c r="C241" s="194" t="s">
        <v>411</v>
      </c>
      <c r="D241" s="194" t="s">
        <v>127</v>
      </c>
      <c r="E241" s="195" t="s">
        <v>701</v>
      </c>
      <c r="F241" s="196" t="s">
        <v>702</v>
      </c>
      <c r="G241" s="197" t="s">
        <v>204</v>
      </c>
      <c r="H241" s="198">
        <v>140.44999999999999</v>
      </c>
      <c r="I241" s="199"/>
      <c r="J241" s="200">
        <f>ROUND(I241*H241,2)</f>
        <v>0</v>
      </c>
      <c r="K241" s="196" t="s">
        <v>241</v>
      </c>
      <c r="L241" s="42"/>
      <c r="M241" s="201" t="s">
        <v>19</v>
      </c>
      <c r="N241" s="202" t="s">
        <v>46</v>
      </c>
      <c r="O241" s="82"/>
      <c r="P241" s="203">
        <f>O241*H241</f>
        <v>0</v>
      </c>
      <c r="Q241" s="203">
        <v>0</v>
      </c>
      <c r="R241" s="203">
        <f>Q241*H241</f>
        <v>0</v>
      </c>
      <c r="S241" s="203">
        <v>0</v>
      </c>
      <c r="T241" s="204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05" t="s">
        <v>145</v>
      </c>
      <c r="AT241" s="205" t="s">
        <v>127</v>
      </c>
      <c r="AU241" s="205" t="s">
        <v>85</v>
      </c>
      <c r="AY241" s="15" t="s">
        <v>126</v>
      </c>
      <c r="BE241" s="206">
        <f>IF(N241="základní",J241,0)</f>
        <v>0</v>
      </c>
      <c r="BF241" s="206">
        <f>IF(N241="snížená",J241,0)</f>
        <v>0</v>
      </c>
      <c r="BG241" s="206">
        <f>IF(N241="zákl. přenesená",J241,0)</f>
        <v>0</v>
      </c>
      <c r="BH241" s="206">
        <f>IF(N241="sníž. přenesená",J241,0)</f>
        <v>0</v>
      </c>
      <c r="BI241" s="206">
        <f>IF(N241="nulová",J241,0)</f>
        <v>0</v>
      </c>
      <c r="BJ241" s="15" t="s">
        <v>83</v>
      </c>
      <c r="BK241" s="206">
        <f>ROUND(I241*H241,2)</f>
        <v>0</v>
      </c>
      <c r="BL241" s="15" t="s">
        <v>145</v>
      </c>
      <c r="BM241" s="205" t="s">
        <v>703</v>
      </c>
    </row>
    <row r="242" s="13" customFormat="1">
      <c r="A242" s="13"/>
      <c r="B242" s="224"/>
      <c r="C242" s="225"/>
      <c r="D242" s="226" t="s">
        <v>182</v>
      </c>
      <c r="E242" s="227" t="s">
        <v>19</v>
      </c>
      <c r="F242" s="228" t="s">
        <v>690</v>
      </c>
      <c r="G242" s="225"/>
      <c r="H242" s="229">
        <v>59.402999999999999</v>
      </c>
      <c r="I242" s="230"/>
      <c r="J242" s="225"/>
      <c r="K242" s="225"/>
      <c r="L242" s="231"/>
      <c r="M242" s="232"/>
      <c r="N242" s="233"/>
      <c r="O242" s="233"/>
      <c r="P242" s="233"/>
      <c r="Q242" s="233"/>
      <c r="R242" s="233"/>
      <c r="S242" s="233"/>
      <c r="T242" s="23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5" t="s">
        <v>182</v>
      </c>
      <c r="AU242" s="235" t="s">
        <v>85</v>
      </c>
      <c r="AV242" s="13" t="s">
        <v>85</v>
      </c>
      <c r="AW242" s="13" t="s">
        <v>35</v>
      </c>
      <c r="AX242" s="13" t="s">
        <v>75</v>
      </c>
      <c r="AY242" s="235" t="s">
        <v>126</v>
      </c>
    </row>
    <row r="243" s="13" customFormat="1">
      <c r="A243" s="13"/>
      <c r="B243" s="224"/>
      <c r="C243" s="225"/>
      <c r="D243" s="226" t="s">
        <v>182</v>
      </c>
      <c r="E243" s="227" t="s">
        <v>19</v>
      </c>
      <c r="F243" s="228" t="s">
        <v>691</v>
      </c>
      <c r="G243" s="225"/>
      <c r="H243" s="229">
        <v>2.9910000000000001</v>
      </c>
      <c r="I243" s="230"/>
      <c r="J243" s="225"/>
      <c r="K243" s="225"/>
      <c r="L243" s="231"/>
      <c r="M243" s="232"/>
      <c r="N243" s="233"/>
      <c r="O243" s="233"/>
      <c r="P243" s="233"/>
      <c r="Q243" s="233"/>
      <c r="R243" s="233"/>
      <c r="S243" s="233"/>
      <c r="T243" s="23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5" t="s">
        <v>182</v>
      </c>
      <c r="AU243" s="235" t="s">
        <v>85</v>
      </c>
      <c r="AV243" s="13" t="s">
        <v>85</v>
      </c>
      <c r="AW243" s="13" t="s">
        <v>35</v>
      </c>
      <c r="AX243" s="13" t="s">
        <v>75</v>
      </c>
      <c r="AY243" s="235" t="s">
        <v>126</v>
      </c>
    </row>
    <row r="244" s="13" customFormat="1">
      <c r="A244" s="13"/>
      <c r="B244" s="224"/>
      <c r="C244" s="225"/>
      <c r="D244" s="226" t="s">
        <v>182</v>
      </c>
      <c r="E244" s="227" t="s">
        <v>19</v>
      </c>
      <c r="F244" s="228" t="s">
        <v>692</v>
      </c>
      <c r="G244" s="225"/>
      <c r="H244" s="229">
        <v>7.8310000000000004</v>
      </c>
      <c r="I244" s="230"/>
      <c r="J244" s="225"/>
      <c r="K244" s="225"/>
      <c r="L244" s="231"/>
      <c r="M244" s="232"/>
      <c r="N244" s="233"/>
      <c r="O244" s="233"/>
      <c r="P244" s="233"/>
      <c r="Q244" s="233"/>
      <c r="R244" s="233"/>
      <c r="S244" s="233"/>
      <c r="T244" s="23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5" t="s">
        <v>182</v>
      </c>
      <c r="AU244" s="235" t="s">
        <v>85</v>
      </c>
      <c r="AV244" s="13" t="s">
        <v>85</v>
      </c>
      <c r="AW244" s="13" t="s">
        <v>35</v>
      </c>
      <c r="AX244" s="13" t="s">
        <v>75</v>
      </c>
      <c r="AY244" s="235" t="s">
        <v>126</v>
      </c>
    </row>
    <row r="245" s="13" customFormat="1">
      <c r="A245" s="13"/>
      <c r="B245" s="224"/>
      <c r="C245" s="225"/>
      <c r="D245" s="226" t="s">
        <v>182</v>
      </c>
      <c r="E245" s="225"/>
      <c r="F245" s="228" t="s">
        <v>704</v>
      </c>
      <c r="G245" s="225"/>
      <c r="H245" s="229">
        <v>140.44999999999999</v>
      </c>
      <c r="I245" s="230"/>
      <c r="J245" s="225"/>
      <c r="K245" s="225"/>
      <c r="L245" s="231"/>
      <c r="M245" s="232"/>
      <c r="N245" s="233"/>
      <c r="O245" s="233"/>
      <c r="P245" s="233"/>
      <c r="Q245" s="233"/>
      <c r="R245" s="233"/>
      <c r="S245" s="233"/>
      <c r="T245" s="23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5" t="s">
        <v>182</v>
      </c>
      <c r="AU245" s="235" t="s">
        <v>85</v>
      </c>
      <c r="AV245" s="13" t="s">
        <v>85</v>
      </c>
      <c r="AW245" s="13" t="s">
        <v>4</v>
      </c>
      <c r="AX245" s="13" t="s">
        <v>83</v>
      </c>
      <c r="AY245" s="235" t="s">
        <v>126</v>
      </c>
    </row>
    <row r="246" s="2" customFormat="1" ht="16.5" customHeight="1">
      <c r="A246" s="36"/>
      <c r="B246" s="37"/>
      <c r="C246" s="194" t="s">
        <v>418</v>
      </c>
      <c r="D246" s="194" t="s">
        <v>127</v>
      </c>
      <c r="E246" s="195" t="s">
        <v>705</v>
      </c>
      <c r="F246" s="196" t="s">
        <v>706</v>
      </c>
      <c r="G246" s="197" t="s">
        <v>179</v>
      </c>
      <c r="H246" s="198">
        <v>24.34</v>
      </c>
      <c r="I246" s="199"/>
      <c r="J246" s="200">
        <f>ROUND(I246*H246,2)</f>
        <v>0</v>
      </c>
      <c r="K246" s="196" t="s">
        <v>131</v>
      </c>
      <c r="L246" s="42"/>
      <c r="M246" s="201" t="s">
        <v>19</v>
      </c>
      <c r="N246" s="202" t="s">
        <v>46</v>
      </c>
      <c r="O246" s="82"/>
      <c r="P246" s="203">
        <f>O246*H246</f>
        <v>0</v>
      </c>
      <c r="Q246" s="203">
        <v>0.016070000000000001</v>
      </c>
      <c r="R246" s="203">
        <f>Q246*H246</f>
        <v>0.39114380000000004</v>
      </c>
      <c r="S246" s="203">
        <v>0</v>
      </c>
      <c r="T246" s="204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05" t="s">
        <v>145</v>
      </c>
      <c r="AT246" s="205" t="s">
        <v>127</v>
      </c>
      <c r="AU246" s="205" t="s">
        <v>85</v>
      </c>
      <c r="AY246" s="15" t="s">
        <v>126</v>
      </c>
      <c r="BE246" s="206">
        <f>IF(N246="základní",J246,0)</f>
        <v>0</v>
      </c>
      <c r="BF246" s="206">
        <f>IF(N246="snížená",J246,0)</f>
        <v>0</v>
      </c>
      <c r="BG246" s="206">
        <f>IF(N246="zákl. přenesená",J246,0)</f>
        <v>0</v>
      </c>
      <c r="BH246" s="206">
        <f>IF(N246="sníž. přenesená",J246,0)</f>
        <v>0</v>
      </c>
      <c r="BI246" s="206">
        <f>IF(N246="nulová",J246,0)</f>
        <v>0</v>
      </c>
      <c r="BJ246" s="15" t="s">
        <v>83</v>
      </c>
      <c r="BK246" s="206">
        <f>ROUND(I246*H246,2)</f>
        <v>0</v>
      </c>
      <c r="BL246" s="15" t="s">
        <v>145</v>
      </c>
      <c r="BM246" s="205" t="s">
        <v>707</v>
      </c>
    </row>
    <row r="247" s="2" customFormat="1">
      <c r="A247" s="36"/>
      <c r="B247" s="37"/>
      <c r="C247" s="38"/>
      <c r="D247" s="207" t="s">
        <v>134</v>
      </c>
      <c r="E247" s="38"/>
      <c r="F247" s="208" t="s">
        <v>708</v>
      </c>
      <c r="G247" s="38"/>
      <c r="H247" s="38"/>
      <c r="I247" s="209"/>
      <c r="J247" s="38"/>
      <c r="K247" s="38"/>
      <c r="L247" s="42"/>
      <c r="M247" s="210"/>
      <c r="N247" s="211"/>
      <c r="O247" s="82"/>
      <c r="P247" s="82"/>
      <c r="Q247" s="82"/>
      <c r="R247" s="82"/>
      <c r="S247" s="82"/>
      <c r="T247" s="83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5" t="s">
        <v>134</v>
      </c>
      <c r="AU247" s="15" t="s">
        <v>85</v>
      </c>
    </row>
    <row r="248" s="13" customFormat="1">
      <c r="A248" s="13"/>
      <c r="B248" s="224"/>
      <c r="C248" s="225"/>
      <c r="D248" s="226" t="s">
        <v>182</v>
      </c>
      <c r="E248" s="227" t="s">
        <v>19</v>
      </c>
      <c r="F248" s="228" t="s">
        <v>709</v>
      </c>
      <c r="G248" s="225"/>
      <c r="H248" s="229">
        <v>24.34</v>
      </c>
      <c r="I248" s="230"/>
      <c r="J248" s="225"/>
      <c r="K248" s="225"/>
      <c r="L248" s="231"/>
      <c r="M248" s="232"/>
      <c r="N248" s="233"/>
      <c r="O248" s="233"/>
      <c r="P248" s="233"/>
      <c r="Q248" s="233"/>
      <c r="R248" s="233"/>
      <c r="S248" s="233"/>
      <c r="T248" s="23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5" t="s">
        <v>182</v>
      </c>
      <c r="AU248" s="235" t="s">
        <v>85</v>
      </c>
      <c r="AV248" s="13" t="s">
        <v>85</v>
      </c>
      <c r="AW248" s="13" t="s">
        <v>35</v>
      </c>
      <c r="AX248" s="13" t="s">
        <v>83</v>
      </c>
      <c r="AY248" s="235" t="s">
        <v>126</v>
      </c>
    </row>
    <row r="249" s="2" customFormat="1" ht="16.5" customHeight="1">
      <c r="A249" s="36"/>
      <c r="B249" s="37"/>
      <c r="C249" s="194" t="s">
        <v>425</v>
      </c>
      <c r="D249" s="194" t="s">
        <v>127</v>
      </c>
      <c r="E249" s="195" t="s">
        <v>710</v>
      </c>
      <c r="F249" s="196" t="s">
        <v>711</v>
      </c>
      <c r="G249" s="197" t="s">
        <v>179</v>
      </c>
      <c r="H249" s="198">
        <v>24.34</v>
      </c>
      <c r="I249" s="199"/>
      <c r="J249" s="200">
        <f>ROUND(I249*H249,2)</f>
        <v>0</v>
      </c>
      <c r="K249" s="196" t="s">
        <v>131</v>
      </c>
      <c r="L249" s="42"/>
      <c r="M249" s="201" t="s">
        <v>19</v>
      </c>
      <c r="N249" s="202" t="s">
        <v>46</v>
      </c>
      <c r="O249" s="82"/>
      <c r="P249" s="203">
        <f>O249*H249</f>
        <v>0</v>
      </c>
      <c r="Q249" s="203">
        <v>0</v>
      </c>
      <c r="R249" s="203">
        <f>Q249*H249</f>
        <v>0</v>
      </c>
      <c r="S249" s="203">
        <v>0</v>
      </c>
      <c r="T249" s="204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05" t="s">
        <v>145</v>
      </c>
      <c r="AT249" s="205" t="s">
        <v>127</v>
      </c>
      <c r="AU249" s="205" t="s">
        <v>85</v>
      </c>
      <c r="AY249" s="15" t="s">
        <v>126</v>
      </c>
      <c r="BE249" s="206">
        <f>IF(N249="základní",J249,0)</f>
        <v>0</v>
      </c>
      <c r="BF249" s="206">
        <f>IF(N249="snížená",J249,0)</f>
        <v>0</v>
      </c>
      <c r="BG249" s="206">
        <f>IF(N249="zákl. přenesená",J249,0)</f>
        <v>0</v>
      </c>
      <c r="BH249" s="206">
        <f>IF(N249="sníž. přenesená",J249,0)</f>
        <v>0</v>
      </c>
      <c r="BI249" s="206">
        <f>IF(N249="nulová",J249,0)</f>
        <v>0</v>
      </c>
      <c r="BJ249" s="15" t="s">
        <v>83</v>
      </c>
      <c r="BK249" s="206">
        <f>ROUND(I249*H249,2)</f>
        <v>0</v>
      </c>
      <c r="BL249" s="15" t="s">
        <v>145</v>
      </c>
      <c r="BM249" s="205" t="s">
        <v>712</v>
      </c>
    </row>
    <row r="250" s="2" customFormat="1">
      <c r="A250" s="36"/>
      <c r="B250" s="37"/>
      <c r="C250" s="38"/>
      <c r="D250" s="207" t="s">
        <v>134</v>
      </c>
      <c r="E250" s="38"/>
      <c r="F250" s="208" t="s">
        <v>713</v>
      </c>
      <c r="G250" s="38"/>
      <c r="H250" s="38"/>
      <c r="I250" s="209"/>
      <c r="J250" s="38"/>
      <c r="K250" s="38"/>
      <c r="L250" s="42"/>
      <c r="M250" s="210"/>
      <c r="N250" s="211"/>
      <c r="O250" s="82"/>
      <c r="P250" s="82"/>
      <c r="Q250" s="82"/>
      <c r="R250" s="82"/>
      <c r="S250" s="82"/>
      <c r="T250" s="83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5" t="s">
        <v>134</v>
      </c>
      <c r="AU250" s="15" t="s">
        <v>85</v>
      </c>
    </row>
    <row r="251" s="2" customFormat="1" ht="21.75" customHeight="1">
      <c r="A251" s="36"/>
      <c r="B251" s="37"/>
      <c r="C251" s="194" t="s">
        <v>434</v>
      </c>
      <c r="D251" s="194" t="s">
        <v>127</v>
      </c>
      <c r="E251" s="195" t="s">
        <v>714</v>
      </c>
      <c r="F251" s="196" t="s">
        <v>715</v>
      </c>
      <c r="G251" s="197" t="s">
        <v>250</v>
      </c>
      <c r="H251" s="198">
        <v>11</v>
      </c>
      <c r="I251" s="199"/>
      <c r="J251" s="200">
        <f>ROUND(I251*H251,2)</f>
        <v>0</v>
      </c>
      <c r="K251" s="196" t="s">
        <v>131</v>
      </c>
      <c r="L251" s="42"/>
      <c r="M251" s="201" t="s">
        <v>19</v>
      </c>
      <c r="N251" s="202" t="s">
        <v>46</v>
      </c>
      <c r="O251" s="82"/>
      <c r="P251" s="203">
        <f>O251*H251</f>
        <v>0</v>
      </c>
      <c r="Q251" s="203">
        <v>1.06277</v>
      </c>
      <c r="R251" s="203">
        <f>Q251*H251</f>
        <v>11.69047</v>
      </c>
      <c r="S251" s="203">
        <v>0</v>
      </c>
      <c r="T251" s="204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05" t="s">
        <v>145</v>
      </c>
      <c r="AT251" s="205" t="s">
        <v>127</v>
      </c>
      <c r="AU251" s="205" t="s">
        <v>85</v>
      </c>
      <c r="AY251" s="15" t="s">
        <v>126</v>
      </c>
      <c r="BE251" s="206">
        <f>IF(N251="základní",J251,0)</f>
        <v>0</v>
      </c>
      <c r="BF251" s="206">
        <f>IF(N251="snížená",J251,0)</f>
        <v>0</v>
      </c>
      <c r="BG251" s="206">
        <f>IF(N251="zákl. přenesená",J251,0)</f>
        <v>0</v>
      </c>
      <c r="BH251" s="206">
        <f>IF(N251="sníž. přenesená",J251,0)</f>
        <v>0</v>
      </c>
      <c r="BI251" s="206">
        <f>IF(N251="nulová",J251,0)</f>
        <v>0</v>
      </c>
      <c r="BJ251" s="15" t="s">
        <v>83</v>
      </c>
      <c r="BK251" s="206">
        <f>ROUND(I251*H251,2)</f>
        <v>0</v>
      </c>
      <c r="BL251" s="15" t="s">
        <v>145</v>
      </c>
      <c r="BM251" s="205" t="s">
        <v>716</v>
      </c>
    </row>
    <row r="252" s="2" customFormat="1">
      <c r="A252" s="36"/>
      <c r="B252" s="37"/>
      <c r="C252" s="38"/>
      <c r="D252" s="207" t="s">
        <v>134</v>
      </c>
      <c r="E252" s="38"/>
      <c r="F252" s="208" t="s">
        <v>717</v>
      </c>
      <c r="G252" s="38"/>
      <c r="H252" s="38"/>
      <c r="I252" s="209"/>
      <c r="J252" s="38"/>
      <c r="K252" s="38"/>
      <c r="L252" s="42"/>
      <c r="M252" s="210"/>
      <c r="N252" s="211"/>
      <c r="O252" s="82"/>
      <c r="P252" s="82"/>
      <c r="Q252" s="82"/>
      <c r="R252" s="82"/>
      <c r="S252" s="82"/>
      <c r="T252" s="83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5" t="s">
        <v>134</v>
      </c>
      <c r="AU252" s="15" t="s">
        <v>85</v>
      </c>
    </row>
    <row r="253" s="13" customFormat="1">
      <c r="A253" s="13"/>
      <c r="B253" s="224"/>
      <c r="C253" s="225"/>
      <c r="D253" s="226" t="s">
        <v>182</v>
      </c>
      <c r="E253" s="227" t="s">
        <v>19</v>
      </c>
      <c r="F253" s="228" t="s">
        <v>718</v>
      </c>
      <c r="G253" s="225"/>
      <c r="H253" s="229">
        <v>8.0060000000000002</v>
      </c>
      <c r="I253" s="230"/>
      <c r="J253" s="225"/>
      <c r="K253" s="225"/>
      <c r="L253" s="231"/>
      <c r="M253" s="232"/>
      <c r="N253" s="233"/>
      <c r="O253" s="233"/>
      <c r="P253" s="233"/>
      <c r="Q253" s="233"/>
      <c r="R253" s="233"/>
      <c r="S253" s="233"/>
      <c r="T253" s="23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5" t="s">
        <v>182</v>
      </c>
      <c r="AU253" s="235" t="s">
        <v>85</v>
      </c>
      <c r="AV253" s="13" t="s">
        <v>85</v>
      </c>
      <c r="AW253" s="13" t="s">
        <v>35</v>
      </c>
      <c r="AX253" s="13" t="s">
        <v>75</v>
      </c>
      <c r="AY253" s="235" t="s">
        <v>126</v>
      </c>
    </row>
    <row r="254" s="13" customFormat="1">
      <c r="A254" s="13"/>
      <c r="B254" s="224"/>
      <c r="C254" s="225"/>
      <c r="D254" s="226" t="s">
        <v>182</v>
      </c>
      <c r="E254" s="227" t="s">
        <v>19</v>
      </c>
      <c r="F254" s="228" t="s">
        <v>719</v>
      </c>
      <c r="G254" s="225"/>
      <c r="H254" s="229">
        <v>2.3210000000000002</v>
      </c>
      <c r="I254" s="230"/>
      <c r="J254" s="225"/>
      <c r="K254" s="225"/>
      <c r="L254" s="231"/>
      <c r="M254" s="232"/>
      <c r="N254" s="233"/>
      <c r="O254" s="233"/>
      <c r="P254" s="233"/>
      <c r="Q254" s="233"/>
      <c r="R254" s="233"/>
      <c r="S254" s="233"/>
      <c r="T254" s="23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5" t="s">
        <v>182</v>
      </c>
      <c r="AU254" s="235" t="s">
        <v>85</v>
      </c>
      <c r="AV254" s="13" t="s">
        <v>85</v>
      </c>
      <c r="AW254" s="13" t="s">
        <v>35</v>
      </c>
      <c r="AX254" s="13" t="s">
        <v>75</v>
      </c>
      <c r="AY254" s="235" t="s">
        <v>126</v>
      </c>
    </row>
    <row r="255" s="13" customFormat="1">
      <c r="A255" s="13"/>
      <c r="B255" s="224"/>
      <c r="C255" s="225"/>
      <c r="D255" s="226" t="s">
        <v>182</v>
      </c>
      <c r="E255" s="227" t="s">
        <v>19</v>
      </c>
      <c r="F255" s="228" t="s">
        <v>720</v>
      </c>
      <c r="G255" s="225"/>
      <c r="H255" s="229">
        <v>0.19500000000000001</v>
      </c>
      <c r="I255" s="230"/>
      <c r="J255" s="225"/>
      <c r="K255" s="225"/>
      <c r="L255" s="231"/>
      <c r="M255" s="232"/>
      <c r="N255" s="233"/>
      <c r="O255" s="233"/>
      <c r="P255" s="233"/>
      <c r="Q255" s="233"/>
      <c r="R255" s="233"/>
      <c r="S255" s="233"/>
      <c r="T255" s="23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5" t="s">
        <v>182</v>
      </c>
      <c r="AU255" s="235" t="s">
        <v>85</v>
      </c>
      <c r="AV255" s="13" t="s">
        <v>85</v>
      </c>
      <c r="AW255" s="13" t="s">
        <v>35</v>
      </c>
      <c r="AX255" s="13" t="s">
        <v>75</v>
      </c>
      <c r="AY255" s="235" t="s">
        <v>126</v>
      </c>
    </row>
    <row r="256" s="13" customFormat="1">
      <c r="A256" s="13"/>
      <c r="B256" s="224"/>
      <c r="C256" s="225"/>
      <c r="D256" s="226" t="s">
        <v>182</v>
      </c>
      <c r="E256" s="227" t="s">
        <v>19</v>
      </c>
      <c r="F256" s="228" t="s">
        <v>721</v>
      </c>
      <c r="G256" s="225"/>
      <c r="H256" s="229">
        <v>0.47799999999999998</v>
      </c>
      <c r="I256" s="230"/>
      <c r="J256" s="225"/>
      <c r="K256" s="225"/>
      <c r="L256" s="231"/>
      <c r="M256" s="232"/>
      <c r="N256" s="233"/>
      <c r="O256" s="233"/>
      <c r="P256" s="233"/>
      <c r="Q256" s="233"/>
      <c r="R256" s="233"/>
      <c r="S256" s="233"/>
      <c r="T256" s="23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5" t="s">
        <v>182</v>
      </c>
      <c r="AU256" s="235" t="s">
        <v>85</v>
      </c>
      <c r="AV256" s="13" t="s">
        <v>85</v>
      </c>
      <c r="AW256" s="13" t="s">
        <v>35</v>
      </c>
      <c r="AX256" s="13" t="s">
        <v>75</v>
      </c>
      <c r="AY256" s="235" t="s">
        <v>126</v>
      </c>
    </row>
    <row r="257" s="2" customFormat="1" ht="33" customHeight="1">
      <c r="A257" s="36"/>
      <c r="B257" s="37"/>
      <c r="C257" s="194" t="s">
        <v>439</v>
      </c>
      <c r="D257" s="194" t="s">
        <v>127</v>
      </c>
      <c r="E257" s="195" t="s">
        <v>722</v>
      </c>
      <c r="F257" s="196" t="s">
        <v>723</v>
      </c>
      <c r="G257" s="197" t="s">
        <v>179</v>
      </c>
      <c r="H257" s="198">
        <v>41</v>
      </c>
      <c r="I257" s="199"/>
      <c r="J257" s="200">
        <f>ROUND(I257*H257,2)</f>
        <v>0</v>
      </c>
      <c r="K257" s="196" t="s">
        <v>131</v>
      </c>
      <c r="L257" s="42"/>
      <c r="M257" s="201" t="s">
        <v>19</v>
      </c>
      <c r="N257" s="202" t="s">
        <v>46</v>
      </c>
      <c r="O257" s="82"/>
      <c r="P257" s="203">
        <f>O257*H257</f>
        <v>0</v>
      </c>
      <c r="Q257" s="203">
        <v>0.063</v>
      </c>
      <c r="R257" s="203">
        <f>Q257*H257</f>
        <v>2.5830000000000002</v>
      </c>
      <c r="S257" s="203">
        <v>0</v>
      </c>
      <c r="T257" s="204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05" t="s">
        <v>145</v>
      </c>
      <c r="AT257" s="205" t="s">
        <v>127</v>
      </c>
      <c r="AU257" s="205" t="s">
        <v>85</v>
      </c>
      <c r="AY257" s="15" t="s">
        <v>126</v>
      </c>
      <c r="BE257" s="206">
        <f>IF(N257="základní",J257,0)</f>
        <v>0</v>
      </c>
      <c r="BF257" s="206">
        <f>IF(N257="snížená",J257,0)</f>
        <v>0</v>
      </c>
      <c r="BG257" s="206">
        <f>IF(N257="zákl. přenesená",J257,0)</f>
        <v>0</v>
      </c>
      <c r="BH257" s="206">
        <f>IF(N257="sníž. přenesená",J257,0)</f>
        <v>0</v>
      </c>
      <c r="BI257" s="206">
        <f>IF(N257="nulová",J257,0)</f>
        <v>0</v>
      </c>
      <c r="BJ257" s="15" t="s">
        <v>83</v>
      </c>
      <c r="BK257" s="206">
        <f>ROUND(I257*H257,2)</f>
        <v>0</v>
      </c>
      <c r="BL257" s="15" t="s">
        <v>145</v>
      </c>
      <c r="BM257" s="205" t="s">
        <v>724</v>
      </c>
    </row>
    <row r="258" s="2" customFormat="1">
      <c r="A258" s="36"/>
      <c r="B258" s="37"/>
      <c r="C258" s="38"/>
      <c r="D258" s="207" t="s">
        <v>134</v>
      </c>
      <c r="E258" s="38"/>
      <c r="F258" s="208" t="s">
        <v>725</v>
      </c>
      <c r="G258" s="38"/>
      <c r="H258" s="38"/>
      <c r="I258" s="209"/>
      <c r="J258" s="38"/>
      <c r="K258" s="38"/>
      <c r="L258" s="42"/>
      <c r="M258" s="210"/>
      <c r="N258" s="211"/>
      <c r="O258" s="82"/>
      <c r="P258" s="82"/>
      <c r="Q258" s="82"/>
      <c r="R258" s="82"/>
      <c r="S258" s="82"/>
      <c r="T258" s="83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5" t="s">
        <v>134</v>
      </c>
      <c r="AU258" s="15" t="s">
        <v>85</v>
      </c>
    </row>
    <row r="259" s="13" customFormat="1">
      <c r="A259" s="13"/>
      <c r="B259" s="224"/>
      <c r="C259" s="225"/>
      <c r="D259" s="226" t="s">
        <v>182</v>
      </c>
      <c r="E259" s="227" t="s">
        <v>19</v>
      </c>
      <c r="F259" s="228" t="s">
        <v>726</v>
      </c>
      <c r="G259" s="225"/>
      <c r="H259" s="229">
        <v>41</v>
      </c>
      <c r="I259" s="230"/>
      <c r="J259" s="225"/>
      <c r="K259" s="225"/>
      <c r="L259" s="231"/>
      <c r="M259" s="232"/>
      <c r="N259" s="233"/>
      <c r="O259" s="233"/>
      <c r="P259" s="233"/>
      <c r="Q259" s="233"/>
      <c r="R259" s="233"/>
      <c r="S259" s="233"/>
      <c r="T259" s="23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5" t="s">
        <v>182</v>
      </c>
      <c r="AU259" s="235" t="s">
        <v>85</v>
      </c>
      <c r="AV259" s="13" t="s">
        <v>85</v>
      </c>
      <c r="AW259" s="13" t="s">
        <v>35</v>
      </c>
      <c r="AX259" s="13" t="s">
        <v>83</v>
      </c>
      <c r="AY259" s="235" t="s">
        <v>126</v>
      </c>
    </row>
    <row r="260" s="2" customFormat="1" ht="37.8" customHeight="1">
      <c r="A260" s="36"/>
      <c r="B260" s="37"/>
      <c r="C260" s="194" t="s">
        <v>444</v>
      </c>
      <c r="D260" s="194" t="s">
        <v>127</v>
      </c>
      <c r="E260" s="195" t="s">
        <v>727</v>
      </c>
      <c r="F260" s="196" t="s">
        <v>728</v>
      </c>
      <c r="G260" s="197" t="s">
        <v>266</v>
      </c>
      <c r="H260" s="198">
        <v>4.8099999999999996</v>
      </c>
      <c r="I260" s="199"/>
      <c r="J260" s="200">
        <f>ROUND(I260*H260,2)</f>
        <v>0</v>
      </c>
      <c r="K260" s="196" t="s">
        <v>131</v>
      </c>
      <c r="L260" s="42"/>
      <c r="M260" s="201" t="s">
        <v>19</v>
      </c>
      <c r="N260" s="202" t="s">
        <v>46</v>
      </c>
      <c r="O260" s="82"/>
      <c r="P260" s="203">
        <f>O260*H260</f>
        <v>0</v>
      </c>
      <c r="Q260" s="203">
        <v>2.0000000000000002E-05</v>
      </c>
      <c r="R260" s="203">
        <f>Q260*H260</f>
        <v>9.6199999999999994E-05</v>
      </c>
      <c r="S260" s="203">
        <v>0</v>
      </c>
      <c r="T260" s="204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05" t="s">
        <v>145</v>
      </c>
      <c r="AT260" s="205" t="s">
        <v>127</v>
      </c>
      <c r="AU260" s="205" t="s">
        <v>85</v>
      </c>
      <c r="AY260" s="15" t="s">
        <v>126</v>
      </c>
      <c r="BE260" s="206">
        <f>IF(N260="základní",J260,0)</f>
        <v>0</v>
      </c>
      <c r="BF260" s="206">
        <f>IF(N260="snížená",J260,0)</f>
        <v>0</v>
      </c>
      <c r="BG260" s="206">
        <f>IF(N260="zákl. přenesená",J260,0)</f>
        <v>0</v>
      </c>
      <c r="BH260" s="206">
        <f>IF(N260="sníž. přenesená",J260,0)</f>
        <v>0</v>
      </c>
      <c r="BI260" s="206">
        <f>IF(N260="nulová",J260,0)</f>
        <v>0</v>
      </c>
      <c r="BJ260" s="15" t="s">
        <v>83</v>
      </c>
      <c r="BK260" s="206">
        <f>ROUND(I260*H260,2)</f>
        <v>0</v>
      </c>
      <c r="BL260" s="15" t="s">
        <v>145</v>
      </c>
      <c r="BM260" s="205" t="s">
        <v>729</v>
      </c>
    </row>
    <row r="261" s="2" customFormat="1">
      <c r="A261" s="36"/>
      <c r="B261" s="37"/>
      <c r="C261" s="38"/>
      <c r="D261" s="207" t="s">
        <v>134</v>
      </c>
      <c r="E261" s="38"/>
      <c r="F261" s="208" t="s">
        <v>730</v>
      </c>
      <c r="G261" s="38"/>
      <c r="H261" s="38"/>
      <c r="I261" s="209"/>
      <c r="J261" s="38"/>
      <c r="K261" s="38"/>
      <c r="L261" s="42"/>
      <c r="M261" s="210"/>
      <c r="N261" s="211"/>
      <c r="O261" s="82"/>
      <c r="P261" s="82"/>
      <c r="Q261" s="82"/>
      <c r="R261" s="82"/>
      <c r="S261" s="82"/>
      <c r="T261" s="83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5" t="s">
        <v>134</v>
      </c>
      <c r="AU261" s="15" t="s">
        <v>85</v>
      </c>
    </row>
    <row r="262" s="13" customFormat="1">
      <c r="A262" s="13"/>
      <c r="B262" s="224"/>
      <c r="C262" s="225"/>
      <c r="D262" s="226" t="s">
        <v>182</v>
      </c>
      <c r="E262" s="227" t="s">
        <v>19</v>
      </c>
      <c r="F262" s="228" t="s">
        <v>731</v>
      </c>
      <c r="G262" s="225"/>
      <c r="H262" s="229">
        <v>4.8099999999999996</v>
      </c>
      <c r="I262" s="230"/>
      <c r="J262" s="225"/>
      <c r="K262" s="225"/>
      <c r="L262" s="231"/>
      <c r="M262" s="232"/>
      <c r="N262" s="233"/>
      <c r="O262" s="233"/>
      <c r="P262" s="233"/>
      <c r="Q262" s="233"/>
      <c r="R262" s="233"/>
      <c r="S262" s="233"/>
      <c r="T262" s="23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5" t="s">
        <v>182</v>
      </c>
      <c r="AU262" s="235" t="s">
        <v>85</v>
      </c>
      <c r="AV262" s="13" t="s">
        <v>85</v>
      </c>
      <c r="AW262" s="13" t="s">
        <v>35</v>
      </c>
      <c r="AX262" s="13" t="s">
        <v>75</v>
      </c>
      <c r="AY262" s="235" t="s">
        <v>126</v>
      </c>
    </row>
    <row r="263" s="2" customFormat="1" ht="37.8" customHeight="1">
      <c r="A263" s="36"/>
      <c r="B263" s="37"/>
      <c r="C263" s="194" t="s">
        <v>448</v>
      </c>
      <c r="D263" s="194" t="s">
        <v>127</v>
      </c>
      <c r="E263" s="195" t="s">
        <v>732</v>
      </c>
      <c r="F263" s="196" t="s">
        <v>733</v>
      </c>
      <c r="G263" s="197" t="s">
        <v>266</v>
      </c>
      <c r="H263" s="198">
        <v>35.119999999999997</v>
      </c>
      <c r="I263" s="199"/>
      <c r="J263" s="200">
        <f>ROUND(I263*H263,2)</f>
        <v>0</v>
      </c>
      <c r="K263" s="196" t="s">
        <v>131</v>
      </c>
      <c r="L263" s="42"/>
      <c r="M263" s="201" t="s">
        <v>19</v>
      </c>
      <c r="N263" s="202" t="s">
        <v>46</v>
      </c>
      <c r="O263" s="82"/>
      <c r="P263" s="203">
        <f>O263*H263</f>
        <v>0</v>
      </c>
      <c r="Q263" s="203">
        <v>2.0000000000000002E-05</v>
      </c>
      <c r="R263" s="203">
        <f>Q263*H263</f>
        <v>0.00070240000000000005</v>
      </c>
      <c r="S263" s="203">
        <v>0</v>
      </c>
      <c r="T263" s="204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05" t="s">
        <v>145</v>
      </c>
      <c r="AT263" s="205" t="s">
        <v>127</v>
      </c>
      <c r="AU263" s="205" t="s">
        <v>85</v>
      </c>
      <c r="AY263" s="15" t="s">
        <v>126</v>
      </c>
      <c r="BE263" s="206">
        <f>IF(N263="základní",J263,0)</f>
        <v>0</v>
      </c>
      <c r="BF263" s="206">
        <f>IF(N263="snížená",J263,0)</f>
        <v>0</v>
      </c>
      <c r="BG263" s="206">
        <f>IF(N263="zákl. přenesená",J263,0)</f>
        <v>0</v>
      </c>
      <c r="BH263" s="206">
        <f>IF(N263="sníž. přenesená",J263,0)</f>
        <v>0</v>
      </c>
      <c r="BI263" s="206">
        <f>IF(N263="nulová",J263,0)</f>
        <v>0</v>
      </c>
      <c r="BJ263" s="15" t="s">
        <v>83</v>
      </c>
      <c r="BK263" s="206">
        <f>ROUND(I263*H263,2)</f>
        <v>0</v>
      </c>
      <c r="BL263" s="15" t="s">
        <v>145</v>
      </c>
      <c r="BM263" s="205" t="s">
        <v>734</v>
      </c>
    </row>
    <row r="264" s="2" customFormat="1">
      <c r="A264" s="36"/>
      <c r="B264" s="37"/>
      <c r="C264" s="38"/>
      <c r="D264" s="207" t="s">
        <v>134</v>
      </c>
      <c r="E264" s="38"/>
      <c r="F264" s="208" t="s">
        <v>735</v>
      </c>
      <c r="G264" s="38"/>
      <c r="H264" s="38"/>
      <c r="I264" s="209"/>
      <c r="J264" s="38"/>
      <c r="K264" s="38"/>
      <c r="L264" s="42"/>
      <c r="M264" s="210"/>
      <c r="N264" s="211"/>
      <c r="O264" s="82"/>
      <c r="P264" s="82"/>
      <c r="Q264" s="82"/>
      <c r="R264" s="82"/>
      <c r="S264" s="82"/>
      <c r="T264" s="83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5" t="s">
        <v>134</v>
      </c>
      <c r="AU264" s="15" t="s">
        <v>85</v>
      </c>
    </row>
    <row r="265" s="13" customFormat="1">
      <c r="A265" s="13"/>
      <c r="B265" s="224"/>
      <c r="C265" s="225"/>
      <c r="D265" s="226" t="s">
        <v>182</v>
      </c>
      <c r="E265" s="227" t="s">
        <v>19</v>
      </c>
      <c r="F265" s="228" t="s">
        <v>736</v>
      </c>
      <c r="G265" s="225"/>
      <c r="H265" s="229">
        <v>35.119999999999997</v>
      </c>
      <c r="I265" s="230"/>
      <c r="J265" s="225"/>
      <c r="K265" s="225"/>
      <c r="L265" s="231"/>
      <c r="M265" s="232"/>
      <c r="N265" s="233"/>
      <c r="O265" s="233"/>
      <c r="P265" s="233"/>
      <c r="Q265" s="233"/>
      <c r="R265" s="233"/>
      <c r="S265" s="233"/>
      <c r="T265" s="23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5" t="s">
        <v>182</v>
      </c>
      <c r="AU265" s="235" t="s">
        <v>85</v>
      </c>
      <c r="AV265" s="13" t="s">
        <v>85</v>
      </c>
      <c r="AW265" s="13" t="s">
        <v>35</v>
      </c>
      <c r="AX265" s="13" t="s">
        <v>83</v>
      </c>
      <c r="AY265" s="235" t="s">
        <v>126</v>
      </c>
    </row>
    <row r="266" s="2" customFormat="1" ht="37.8" customHeight="1">
      <c r="A266" s="36"/>
      <c r="B266" s="37"/>
      <c r="C266" s="194" t="s">
        <v>452</v>
      </c>
      <c r="D266" s="194" t="s">
        <v>127</v>
      </c>
      <c r="E266" s="195" t="s">
        <v>737</v>
      </c>
      <c r="F266" s="196" t="s">
        <v>738</v>
      </c>
      <c r="G266" s="197" t="s">
        <v>266</v>
      </c>
      <c r="H266" s="198">
        <v>159</v>
      </c>
      <c r="I266" s="199"/>
      <c r="J266" s="200">
        <f>ROUND(I266*H266,2)</f>
        <v>0</v>
      </c>
      <c r="K266" s="196" t="s">
        <v>241</v>
      </c>
      <c r="L266" s="42"/>
      <c r="M266" s="201" t="s">
        <v>19</v>
      </c>
      <c r="N266" s="202" t="s">
        <v>46</v>
      </c>
      <c r="O266" s="82"/>
      <c r="P266" s="203">
        <f>O266*H266</f>
        <v>0</v>
      </c>
      <c r="Q266" s="203">
        <v>2.0000000000000002E-05</v>
      </c>
      <c r="R266" s="203">
        <f>Q266*H266</f>
        <v>0.0031800000000000001</v>
      </c>
      <c r="S266" s="203">
        <v>0</v>
      </c>
      <c r="T266" s="204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05" t="s">
        <v>145</v>
      </c>
      <c r="AT266" s="205" t="s">
        <v>127</v>
      </c>
      <c r="AU266" s="205" t="s">
        <v>85</v>
      </c>
      <c r="AY266" s="15" t="s">
        <v>126</v>
      </c>
      <c r="BE266" s="206">
        <f>IF(N266="základní",J266,0)</f>
        <v>0</v>
      </c>
      <c r="BF266" s="206">
        <f>IF(N266="snížená",J266,0)</f>
        <v>0</v>
      </c>
      <c r="BG266" s="206">
        <f>IF(N266="zákl. přenesená",J266,0)</f>
        <v>0</v>
      </c>
      <c r="BH266" s="206">
        <f>IF(N266="sníž. přenesená",J266,0)</f>
        <v>0</v>
      </c>
      <c r="BI266" s="206">
        <f>IF(N266="nulová",J266,0)</f>
        <v>0</v>
      </c>
      <c r="BJ266" s="15" t="s">
        <v>83</v>
      </c>
      <c r="BK266" s="206">
        <f>ROUND(I266*H266,2)</f>
        <v>0</v>
      </c>
      <c r="BL266" s="15" t="s">
        <v>145</v>
      </c>
      <c r="BM266" s="205" t="s">
        <v>739</v>
      </c>
    </row>
    <row r="267" s="13" customFormat="1">
      <c r="A267" s="13"/>
      <c r="B267" s="224"/>
      <c r="C267" s="225"/>
      <c r="D267" s="226" t="s">
        <v>182</v>
      </c>
      <c r="E267" s="227" t="s">
        <v>19</v>
      </c>
      <c r="F267" s="228" t="s">
        <v>740</v>
      </c>
      <c r="G267" s="225"/>
      <c r="H267" s="229">
        <v>159</v>
      </c>
      <c r="I267" s="230"/>
      <c r="J267" s="225"/>
      <c r="K267" s="225"/>
      <c r="L267" s="231"/>
      <c r="M267" s="232"/>
      <c r="N267" s="233"/>
      <c r="O267" s="233"/>
      <c r="P267" s="233"/>
      <c r="Q267" s="233"/>
      <c r="R267" s="233"/>
      <c r="S267" s="233"/>
      <c r="T267" s="23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5" t="s">
        <v>182</v>
      </c>
      <c r="AU267" s="235" t="s">
        <v>85</v>
      </c>
      <c r="AV267" s="13" t="s">
        <v>85</v>
      </c>
      <c r="AW267" s="13" t="s">
        <v>35</v>
      </c>
      <c r="AX267" s="13" t="s">
        <v>83</v>
      </c>
      <c r="AY267" s="235" t="s">
        <v>126</v>
      </c>
    </row>
    <row r="268" s="2" customFormat="1" ht="24.15" customHeight="1">
      <c r="A268" s="36"/>
      <c r="B268" s="37"/>
      <c r="C268" s="194" t="s">
        <v>458</v>
      </c>
      <c r="D268" s="194" t="s">
        <v>127</v>
      </c>
      <c r="E268" s="195" t="s">
        <v>741</v>
      </c>
      <c r="F268" s="196" t="s">
        <v>742</v>
      </c>
      <c r="G268" s="197" t="s">
        <v>266</v>
      </c>
      <c r="H268" s="198">
        <v>207.93000000000001</v>
      </c>
      <c r="I268" s="199"/>
      <c r="J268" s="200">
        <f>ROUND(I268*H268,2)</f>
        <v>0</v>
      </c>
      <c r="K268" s="196" t="s">
        <v>131</v>
      </c>
      <c r="L268" s="42"/>
      <c r="M268" s="201" t="s">
        <v>19</v>
      </c>
      <c r="N268" s="202" t="s">
        <v>46</v>
      </c>
      <c r="O268" s="82"/>
      <c r="P268" s="203">
        <f>O268*H268</f>
        <v>0</v>
      </c>
      <c r="Q268" s="203">
        <v>0.00023000000000000001</v>
      </c>
      <c r="R268" s="203">
        <f>Q268*H268</f>
        <v>0.047823900000000003</v>
      </c>
      <c r="S268" s="203">
        <v>0</v>
      </c>
      <c r="T268" s="204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05" t="s">
        <v>145</v>
      </c>
      <c r="AT268" s="205" t="s">
        <v>127</v>
      </c>
      <c r="AU268" s="205" t="s">
        <v>85</v>
      </c>
      <c r="AY268" s="15" t="s">
        <v>126</v>
      </c>
      <c r="BE268" s="206">
        <f>IF(N268="základní",J268,0)</f>
        <v>0</v>
      </c>
      <c r="BF268" s="206">
        <f>IF(N268="snížená",J268,0)</f>
        <v>0</v>
      </c>
      <c r="BG268" s="206">
        <f>IF(N268="zákl. přenesená",J268,0)</f>
        <v>0</v>
      </c>
      <c r="BH268" s="206">
        <f>IF(N268="sníž. přenesená",J268,0)</f>
        <v>0</v>
      </c>
      <c r="BI268" s="206">
        <f>IF(N268="nulová",J268,0)</f>
        <v>0</v>
      </c>
      <c r="BJ268" s="15" t="s">
        <v>83</v>
      </c>
      <c r="BK268" s="206">
        <f>ROUND(I268*H268,2)</f>
        <v>0</v>
      </c>
      <c r="BL268" s="15" t="s">
        <v>145</v>
      </c>
      <c r="BM268" s="205" t="s">
        <v>743</v>
      </c>
    </row>
    <row r="269" s="2" customFormat="1">
      <c r="A269" s="36"/>
      <c r="B269" s="37"/>
      <c r="C269" s="38"/>
      <c r="D269" s="207" t="s">
        <v>134</v>
      </c>
      <c r="E269" s="38"/>
      <c r="F269" s="208" t="s">
        <v>744</v>
      </c>
      <c r="G269" s="38"/>
      <c r="H269" s="38"/>
      <c r="I269" s="209"/>
      <c r="J269" s="38"/>
      <c r="K269" s="38"/>
      <c r="L269" s="42"/>
      <c r="M269" s="210"/>
      <c r="N269" s="211"/>
      <c r="O269" s="82"/>
      <c r="P269" s="82"/>
      <c r="Q269" s="82"/>
      <c r="R269" s="82"/>
      <c r="S269" s="82"/>
      <c r="T269" s="83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T269" s="15" t="s">
        <v>134</v>
      </c>
      <c r="AU269" s="15" t="s">
        <v>85</v>
      </c>
    </row>
    <row r="270" s="13" customFormat="1">
      <c r="A270" s="13"/>
      <c r="B270" s="224"/>
      <c r="C270" s="225"/>
      <c r="D270" s="226" t="s">
        <v>182</v>
      </c>
      <c r="E270" s="227" t="s">
        <v>19</v>
      </c>
      <c r="F270" s="228" t="s">
        <v>740</v>
      </c>
      <c r="G270" s="225"/>
      <c r="H270" s="229">
        <v>159</v>
      </c>
      <c r="I270" s="230"/>
      <c r="J270" s="225"/>
      <c r="K270" s="225"/>
      <c r="L270" s="231"/>
      <c r="M270" s="232"/>
      <c r="N270" s="233"/>
      <c r="O270" s="233"/>
      <c r="P270" s="233"/>
      <c r="Q270" s="233"/>
      <c r="R270" s="233"/>
      <c r="S270" s="233"/>
      <c r="T270" s="23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5" t="s">
        <v>182</v>
      </c>
      <c r="AU270" s="235" t="s">
        <v>85</v>
      </c>
      <c r="AV270" s="13" t="s">
        <v>85</v>
      </c>
      <c r="AW270" s="13" t="s">
        <v>35</v>
      </c>
      <c r="AX270" s="13" t="s">
        <v>75</v>
      </c>
      <c r="AY270" s="235" t="s">
        <v>126</v>
      </c>
    </row>
    <row r="271" s="13" customFormat="1">
      <c r="A271" s="13"/>
      <c r="B271" s="224"/>
      <c r="C271" s="225"/>
      <c r="D271" s="226" t="s">
        <v>182</v>
      </c>
      <c r="E271" s="227" t="s">
        <v>19</v>
      </c>
      <c r="F271" s="228" t="s">
        <v>731</v>
      </c>
      <c r="G271" s="225"/>
      <c r="H271" s="229">
        <v>4.8099999999999996</v>
      </c>
      <c r="I271" s="230"/>
      <c r="J271" s="225"/>
      <c r="K271" s="225"/>
      <c r="L271" s="231"/>
      <c r="M271" s="232"/>
      <c r="N271" s="233"/>
      <c r="O271" s="233"/>
      <c r="P271" s="233"/>
      <c r="Q271" s="233"/>
      <c r="R271" s="233"/>
      <c r="S271" s="233"/>
      <c r="T271" s="23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5" t="s">
        <v>182</v>
      </c>
      <c r="AU271" s="235" t="s">
        <v>85</v>
      </c>
      <c r="AV271" s="13" t="s">
        <v>85</v>
      </c>
      <c r="AW271" s="13" t="s">
        <v>35</v>
      </c>
      <c r="AX271" s="13" t="s">
        <v>75</v>
      </c>
      <c r="AY271" s="235" t="s">
        <v>126</v>
      </c>
    </row>
    <row r="272" s="13" customFormat="1">
      <c r="A272" s="13"/>
      <c r="B272" s="224"/>
      <c r="C272" s="225"/>
      <c r="D272" s="226" t="s">
        <v>182</v>
      </c>
      <c r="E272" s="227" t="s">
        <v>19</v>
      </c>
      <c r="F272" s="228" t="s">
        <v>736</v>
      </c>
      <c r="G272" s="225"/>
      <c r="H272" s="229">
        <v>35.119999999999997</v>
      </c>
      <c r="I272" s="230"/>
      <c r="J272" s="225"/>
      <c r="K272" s="225"/>
      <c r="L272" s="231"/>
      <c r="M272" s="232"/>
      <c r="N272" s="233"/>
      <c r="O272" s="233"/>
      <c r="P272" s="233"/>
      <c r="Q272" s="233"/>
      <c r="R272" s="233"/>
      <c r="S272" s="233"/>
      <c r="T272" s="23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5" t="s">
        <v>182</v>
      </c>
      <c r="AU272" s="235" t="s">
        <v>85</v>
      </c>
      <c r="AV272" s="13" t="s">
        <v>85</v>
      </c>
      <c r="AW272" s="13" t="s">
        <v>35</v>
      </c>
      <c r="AX272" s="13" t="s">
        <v>75</v>
      </c>
      <c r="AY272" s="235" t="s">
        <v>126</v>
      </c>
    </row>
    <row r="273" s="13" customFormat="1">
      <c r="A273" s="13"/>
      <c r="B273" s="224"/>
      <c r="C273" s="225"/>
      <c r="D273" s="226" t="s">
        <v>182</v>
      </c>
      <c r="E273" s="227" t="s">
        <v>19</v>
      </c>
      <c r="F273" s="228" t="s">
        <v>745</v>
      </c>
      <c r="G273" s="225"/>
      <c r="H273" s="229">
        <v>9</v>
      </c>
      <c r="I273" s="230"/>
      <c r="J273" s="225"/>
      <c r="K273" s="225"/>
      <c r="L273" s="231"/>
      <c r="M273" s="232"/>
      <c r="N273" s="233"/>
      <c r="O273" s="233"/>
      <c r="P273" s="233"/>
      <c r="Q273" s="233"/>
      <c r="R273" s="233"/>
      <c r="S273" s="233"/>
      <c r="T273" s="23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5" t="s">
        <v>182</v>
      </c>
      <c r="AU273" s="235" t="s">
        <v>85</v>
      </c>
      <c r="AV273" s="13" t="s">
        <v>85</v>
      </c>
      <c r="AW273" s="13" t="s">
        <v>35</v>
      </c>
      <c r="AX273" s="13" t="s">
        <v>75</v>
      </c>
      <c r="AY273" s="235" t="s">
        <v>126</v>
      </c>
    </row>
    <row r="274" s="2" customFormat="1" ht="62.7" customHeight="1">
      <c r="A274" s="36"/>
      <c r="B274" s="37"/>
      <c r="C274" s="194" t="s">
        <v>462</v>
      </c>
      <c r="D274" s="194" t="s">
        <v>127</v>
      </c>
      <c r="E274" s="195" t="s">
        <v>746</v>
      </c>
      <c r="F274" s="196" t="s">
        <v>747</v>
      </c>
      <c r="G274" s="197" t="s">
        <v>179</v>
      </c>
      <c r="H274" s="198">
        <v>150</v>
      </c>
      <c r="I274" s="199"/>
      <c r="J274" s="200">
        <f>ROUND(I274*H274,2)</f>
        <v>0</v>
      </c>
      <c r="K274" s="196" t="s">
        <v>241</v>
      </c>
      <c r="L274" s="42"/>
      <c r="M274" s="201" t="s">
        <v>19</v>
      </c>
      <c r="N274" s="202" t="s">
        <v>46</v>
      </c>
      <c r="O274" s="82"/>
      <c r="P274" s="203">
        <f>O274*H274</f>
        <v>0</v>
      </c>
      <c r="Q274" s="203">
        <v>0.011520000000000001</v>
      </c>
      <c r="R274" s="203">
        <f>Q274*H274</f>
        <v>1.7280000000000002</v>
      </c>
      <c r="S274" s="203">
        <v>0</v>
      </c>
      <c r="T274" s="204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205" t="s">
        <v>145</v>
      </c>
      <c r="AT274" s="205" t="s">
        <v>127</v>
      </c>
      <c r="AU274" s="205" t="s">
        <v>85</v>
      </c>
      <c r="AY274" s="15" t="s">
        <v>126</v>
      </c>
      <c r="BE274" s="206">
        <f>IF(N274="základní",J274,0)</f>
        <v>0</v>
      </c>
      <c r="BF274" s="206">
        <f>IF(N274="snížená",J274,0)</f>
        <v>0</v>
      </c>
      <c r="BG274" s="206">
        <f>IF(N274="zákl. přenesená",J274,0)</f>
        <v>0</v>
      </c>
      <c r="BH274" s="206">
        <f>IF(N274="sníž. přenesená",J274,0)</f>
        <v>0</v>
      </c>
      <c r="BI274" s="206">
        <f>IF(N274="nulová",J274,0)</f>
        <v>0</v>
      </c>
      <c r="BJ274" s="15" t="s">
        <v>83</v>
      </c>
      <c r="BK274" s="206">
        <f>ROUND(I274*H274,2)</f>
        <v>0</v>
      </c>
      <c r="BL274" s="15" t="s">
        <v>145</v>
      </c>
      <c r="BM274" s="205" t="s">
        <v>748</v>
      </c>
    </row>
    <row r="275" s="13" customFormat="1">
      <c r="A275" s="13"/>
      <c r="B275" s="224"/>
      <c r="C275" s="225"/>
      <c r="D275" s="226" t="s">
        <v>182</v>
      </c>
      <c r="E275" s="227" t="s">
        <v>19</v>
      </c>
      <c r="F275" s="228" t="s">
        <v>749</v>
      </c>
      <c r="G275" s="225"/>
      <c r="H275" s="229">
        <v>150</v>
      </c>
      <c r="I275" s="230"/>
      <c r="J275" s="225"/>
      <c r="K275" s="225"/>
      <c r="L275" s="231"/>
      <c r="M275" s="232"/>
      <c r="N275" s="233"/>
      <c r="O275" s="233"/>
      <c r="P275" s="233"/>
      <c r="Q275" s="233"/>
      <c r="R275" s="233"/>
      <c r="S275" s="233"/>
      <c r="T275" s="23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5" t="s">
        <v>182</v>
      </c>
      <c r="AU275" s="235" t="s">
        <v>85</v>
      </c>
      <c r="AV275" s="13" t="s">
        <v>85</v>
      </c>
      <c r="AW275" s="13" t="s">
        <v>35</v>
      </c>
      <c r="AX275" s="13" t="s">
        <v>83</v>
      </c>
      <c r="AY275" s="235" t="s">
        <v>126</v>
      </c>
    </row>
    <row r="276" s="2" customFormat="1" ht="24.15" customHeight="1">
      <c r="A276" s="36"/>
      <c r="B276" s="37"/>
      <c r="C276" s="194" t="s">
        <v>464</v>
      </c>
      <c r="D276" s="194" t="s">
        <v>127</v>
      </c>
      <c r="E276" s="195" t="s">
        <v>750</v>
      </c>
      <c r="F276" s="196" t="s">
        <v>751</v>
      </c>
      <c r="G276" s="197" t="s">
        <v>179</v>
      </c>
      <c r="H276" s="198">
        <v>110</v>
      </c>
      <c r="I276" s="199"/>
      <c r="J276" s="200">
        <f>ROUND(I276*H276,2)</f>
        <v>0</v>
      </c>
      <c r="K276" s="196" t="s">
        <v>241</v>
      </c>
      <c r="L276" s="42"/>
      <c r="M276" s="201" t="s">
        <v>19</v>
      </c>
      <c r="N276" s="202" t="s">
        <v>46</v>
      </c>
      <c r="O276" s="82"/>
      <c r="P276" s="203">
        <f>O276*H276</f>
        <v>0</v>
      </c>
      <c r="Q276" s="203">
        <v>0.0099799999999999993</v>
      </c>
      <c r="R276" s="203">
        <f>Q276*H276</f>
        <v>1.0977999999999999</v>
      </c>
      <c r="S276" s="203">
        <v>0</v>
      </c>
      <c r="T276" s="204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205" t="s">
        <v>145</v>
      </c>
      <c r="AT276" s="205" t="s">
        <v>127</v>
      </c>
      <c r="AU276" s="205" t="s">
        <v>85</v>
      </c>
      <c r="AY276" s="15" t="s">
        <v>126</v>
      </c>
      <c r="BE276" s="206">
        <f>IF(N276="základní",J276,0)</f>
        <v>0</v>
      </c>
      <c r="BF276" s="206">
        <f>IF(N276="snížená",J276,0)</f>
        <v>0</v>
      </c>
      <c r="BG276" s="206">
        <f>IF(N276="zákl. přenesená",J276,0)</f>
        <v>0</v>
      </c>
      <c r="BH276" s="206">
        <f>IF(N276="sníž. přenesená",J276,0)</f>
        <v>0</v>
      </c>
      <c r="BI276" s="206">
        <f>IF(N276="nulová",J276,0)</f>
        <v>0</v>
      </c>
      <c r="BJ276" s="15" t="s">
        <v>83</v>
      </c>
      <c r="BK276" s="206">
        <f>ROUND(I276*H276,2)</f>
        <v>0</v>
      </c>
      <c r="BL276" s="15" t="s">
        <v>145</v>
      </c>
      <c r="BM276" s="205" t="s">
        <v>752</v>
      </c>
    </row>
    <row r="277" s="13" customFormat="1">
      <c r="A277" s="13"/>
      <c r="B277" s="224"/>
      <c r="C277" s="225"/>
      <c r="D277" s="226" t="s">
        <v>182</v>
      </c>
      <c r="E277" s="227" t="s">
        <v>19</v>
      </c>
      <c r="F277" s="228" t="s">
        <v>753</v>
      </c>
      <c r="G277" s="225"/>
      <c r="H277" s="229">
        <v>110</v>
      </c>
      <c r="I277" s="230"/>
      <c r="J277" s="225"/>
      <c r="K277" s="225"/>
      <c r="L277" s="231"/>
      <c r="M277" s="232"/>
      <c r="N277" s="233"/>
      <c r="O277" s="233"/>
      <c r="P277" s="233"/>
      <c r="Q277" s="233"/>
      <c r="R277" s="233"/>
      <c r="S277" s="233"/>
      <c r="T277" s="23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5" t="s">
        <v>182</v>
      </c>
      <c r="AU277" s="235" t="s">
        <v>85</v>
      </c>
      <c r="AV277" s="13" t="s">
        <v>85</v>
      </c>
      <c r="AW277" s="13" t="s">
        <v>35</v>
      </c>
      <c r="AX277" s="13" t="s">
        <v>83</v>
      </c>
      <c r="AY277" s="235" t="s">
        <v>126</v>
      </c>
    </row>
    <row r="278" s="11" customFormat="1" ht="22.8" customHeight="1">
      <c r="A278" s="11"/>
      <c r="B278" s="180"/>
      <c r="C278" s="181"/>
      <c r="D278" s="182" t="s">
        <v>74</v>
      </c>
      <c r="E278" s="222" t="s">
        <v>221</v>
      </c>
      <c r="F278" s="222" t="s">
        <v>754</v>
      </c>
      <c r="G278" s="181"/>
      <c r="H278" s="181"/>
      <c r="I278" s="184"/>
      <c r="J278" s="223">
        <f>BK278</f>
        <v>0</v>
      </c>
      <c r="K278" s="181"/>
      <c r="L278" s="186"/>
      <c r="M278" s="187"/>
      <c r="N278" s="188"/>
      <c r="O278" s="188"/>
      <c r="P278" s="189">
        <f>SUM(P279:P282)</f>
        <v>0</v>
      </c>
      <c r="Q278" s="188"/>
      <c r="R278" s="189">
        <f>SUM(R279:R282)</f>
        <v>0.34600000000000003</v>
      </c>
      <c r="S278" s="188"/>
      <c r="T278" s="190">
        <f>SUM(T279:T282)</f>
        <v>0</v>
      </c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R278" s="191" t="s">
        <v>83</v>
      </c>
      <c r="AT278" s="192" t="s">
        <v>74</v>
      </c>
      <c r="AU278" s="192" t="s">
        <v>83</v>
      </c>
      <c r="AY278" s="191" t="s">
        <v>126</v>
      </c>
      <c r="BK278" s="193">
        <f>SUM(BK279:BK282)</f>
        <v>0</v>
      </c>
    </row>
    <row r="279" s="2" customFormat="1" ht="37.8" customHeight="1">
      <c r="A279" s="36"/>
      <c r="B279" s="37"/>
      <c r="C279" s="194" t="s">
        <v>466</v>
      </c>
      <c r="D279" s="194" t="s">
        <v>127</v>
      </c>
      <c r="E279" s="195" t="s">
        <v>755</v>
      </c>
      <c r="F279" s="196" t="s">
        <v>756</v>
      </c>
      <c r="G279" s="197" t="s">
        <v>318</v>
      </c>
      <c r="H279" s="198">
        <v>4</v>
      </c>
      <c r="I279" s="199"/>
      <c r="J279" s="200">
        <f>ROUND(I279*H279,2)</f>
        <v>0</v>
      </c>
      <c r="K279" s="196" t="s">
        <v>131</v>
      </c>
      <c r="L279" s="42"/>
      <c r="M279" s="201" t="s">
        <v>19</v>
      </c>
      <c r="N279" s="202" t="s">
        <v>46</v>
      </c>
      <c r="O279" s="82"/>
      <c r="P279" s="203">
        <f>O279*H279</f>
        <v>0</v>
      </c>
      <c r="Q279" s="203">
        <v>0.082000000000000003</v>
      </c>
      <c r="R279" s="203">
        <f>Q279*H279</f>
        <v>0.32800000000000001</v>
      </c>
      <c r="S279" s="203">
        <v>0</v>
      </c>
      <c r="T279" s="204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205" t="s">
        <v>145</v>
      </c>
      <c r="AT279" s="205" t="s">
        <v>127</v>
      </c>
      <c r="AU279" s="205" t="s">
        <v>85</v>
      </c>
      <c r="AY279" s="15" t="s">
        <v>126</v>
      </c>
      <c r="BE279" s="206">
        <f>IF(N279="základní",J279,0)</f>
        <v>0</v>
      </c>
      <c r="BF279" s="206">
        <f>IF(N279="snížená",J279,0)</f>
        <v>0</v>
      </c>
      <c r="BG279" s="206">
        <f>IF(N279="zákl. přenesená",J279,0)</f>
        <v>0</v>
      </c>
      <c r="BH279" s="206">
        <f>IF(N279="sníž. přenesená",J279,0)</f>
        <v>0</v>
      </c>
      <c r="BI279" s="206">
        <f>IF(N279="nulová",J279,0)</f>
        <v>0</v>
      </c>
      <c r="BJ279" s="15" t="s">
        <v>83</v>
      </c>
      <c r="BK279" s="206">
        <f>ROUND(I279*H279,2)</f>
        <v>0</v>
      </c>
      <c r="BL279" s="15" t="s">
        <v>145</v>
      </c>
      <c r="BM279" s="205" t="s">
        <v>757</v>
      </c>
    </row>
    <row r="280" s="2" customFormat="1">
      <c r="A280" s="36"/>
      <c r="B280" s="37"/>
      <c r="C280" s="38"/>
      <c r="D280" s="207" t="s">
        <v>134</v>
      </c>
      <c r="E280" s="38"/>
      <c r="F280" s="208" t="s">
        <v>758</v>
      </c>
      <c r="G280" s="38"/>
      <c r="H280" s="38"/>
      <c r="I280" s="209"/>
      <c r="J280" s="38"/>
      <c r="K280" s="38"/>
      <c r="L280" s="42"/>
      <c r="M280" s="210"/>
      <c r="N280" s="211"/>
      <c r="O280" s="82"/>
      <c r="P280" s="82"/>
      <c r="Q280" s="82"/>
      <c r="R280" s="82"/>
      <c r="S280" s="82"/>
      <c r="T280" s="83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5" t="s">
        <v>134</v>
      </c>
      <c r="AU280" s="15" t="s">
        <v>85</v>
      </c>
    </row>
    <row r="281" s="13" customFormat="1">
      <c r="A281" s="13"/>
      <c r="B281" s="224"/>
      <c r="C281" s="225"/>
      <c r="D281" s="226" t="s">
        <v>182</v>
      </c>
      <c r="E281" s="227" t="s">
        <v>19</v>
      </c>
      <c r="F281" s="228" t="s">
        <v>759</v>
      </c>
      <c r="G281" s="225"/>
      <c r="H281" s="229">
        <v>4</v>
      </c>
      <c r="I281" s="230"/>
      <c r="J281" s="225"/>
      <c r="K281" s="225"/>
      <c r="L281" s="231"/>
      <c r="M281" s="232"/>
      <c r="N281" s="233"/>
      <c r="O281" s="233"/>
      <c r="P281" s="233"/>
      <c r="Q281" s="233"/>
      <c r="R281" s="233"/>
      <c r="S281" s="233"/>
      <c r="T281" s="23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5" t="s">
        <v>182</v>
      </c>
      <c r="AU281" s="235" t="s">
        <v>85</v>
      </c>
      <c r="AV281" s="13" t="s">
        <v>85</v>
      </c>
      <c r="AW281" s="13" t="s">
        <v>35</v>
      </c>
      <c r="AX281" s="13" t="s">
        <v>83</v>
      </c>
      <c r="AY281" s="235" t="s">
        <v>126</v>
      </c>
    </row>
    <row r="282" s="2" customFormat="1" ht="24.15" customHeight="1">
      <c r="A282" s="36"/>
      <c r="B282" s="37"/>
      <c r="C282" s="237" t="s">
        <v>760</v>
      </c>
      <c r="D282" s="237" t="s">
        <v>284</v>
      </c>
      <c r="E282" s="238" t="s">
        <v>761</v>
      </c>
      <c r="F282" s="239" t="s">
        <v>762</v>
      </c>
      <c r="G282" s="240" t="s">
        <v>318</v>
      </c>
      <c r="H282" s="241">
        <v>4</v>
      </c>
      <c r="I282" s="242"/>
      <c r="J282" s="243">
        <f>ROUND(I282*H282,2)</f>
        <v>0</v>
      </c>
      <c r="K282" s="239" t="s">
        <v>131</v>
      </c>
      <c r="L282" s="244"/>
      <c r="M282" s="245" t="s">
        <v>19</v>
      </c>
      <c r="N282" s="246" t="s">
        <v>46</v>
      </c>
      <c r="O282" s="82"/>
      <c r="P282" s="203">
        <f>O282*H282</f>
        <v>0</v>
      </c>
      <c r="Q282" s="203">
        <v>0.0044999999999999997</v>
      </c>
      <c r="R282" s="203">
        <f>Q282*H282</f>
        <v>0.017999999999999999</v>
      </c>
      <c r="S282" s="203">
        <v>0</v>
      </c>
      <c r="T282" s="204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205" t="s">
        <v>221</v>
      </c>
      <c r="AT282" s="205" t="s">
        <v>284</v>
      </c>
      <c r="AU282" s="205" t="s">
        <v>85</v>
      </c>
      <c r="AY282" s="15" t="s">
        <v>126</v>
      </c>
      <c r="BE282" s="206">
        <f>IF(N282="základní",J282,0)</f>
        <v>0</v>
      </c>
      <c r="BF282" s="206">
        <f>IF(N282="snížená",J282,0)</f>
        <v>0</v>
      </c>
      <c r="BG282" s="206">
        <f>IF(N282="zákl. přenesená",J282,0)</f>
        <v>0</v>
      </c>
      <c r="BH282" s="206">
        <f>IF(N282="sníž. přenesená",J282,0)</f>
        <v>0</v>
      </c>
      <c r="BI282" s="206">
        <f>IF(N282="nulová",J282,0)</f>
        <v>0</v>
      </c>
      <c r="BJ282" s="15" t="s">
        <v>83</v>
      </c>
      <c r="BK282" s="206">
        <f>ROUND(I282*H282,2)</f>
        <v>0</v>
      </c>
      <c r="BL282" s="15" t="s">
        <v>145</v>
      </c>
      <c r="BM282" s="205" t="s">
        <v>763</v>
      </c>
    </row>
    <row r="283" s="11" customFormat="1" ht="22.8" customHeight="1">
      <c r="A283" s="11"/>
      <c r="B283" s="180"/>
      <c r="C283" s="181"/>
      <c r="D283" s="182" t="s">
        <v>74</v>
      </c>
      <c r="E283" s="222" t="s">
        <v>227</v>
      </c>
      <c r="F283" s="222" t="s">
        <v>764</v>
      </c>
      <c r="G283" s="181"/>
      <c r="H283" s="181"/>
      <c r="I283" s="184"/>
      <c r="J283" s="223">
        <f>BK283</f>
        <v>0</v>
      </c>
      <c r="K283" s="181"/>
      <c r="L283" s="186"/>
      <c r="M283" s="187"/>
      <c r="N283" s="188"/>
      <c r="O283" s="188"/>
      <c r="P283" s="189">
        <f>SUM(P284:P317)</f>
        <v>0</v>
      </c>
      <c r="Q283" s="188"/>
      <c r="R283" s="189">
        <f>SUM(R284:R317)</f>
        <v>73.655459399999998</v>
      </c>
      <c r="S283" s="188"/>
      <c r="T283" s="190">
        <f>SUM(T284:T317)</f>
        <v>0</v>
      </c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R283" s="191" t="s">
        <v>83</v>
      </c>
      <c r="AT283" s="192" t="s">
        <v>74</v>
      </c>
      <c r="AU283" s="192" t="s">
        <v>83</v>
      </c>
      <c r="AY283" s="191" t="s">
        <v>126</v>
      </c>
      <c r="BK283" s="193">
        <f>SUM(BK284:BK317)</f>
        <v>0</v>
      </c>
    </row>
    <row r="284" s="2" customFormat="1" ht="33" customHeight="1">
      <c r="A284" s="36"/>
      <c r="B284" s="37"/>
      <c r="C284" s="194" t="s">
        <v>765</v>
      </c>
      <c r="D284" s="194" t="s">
        <v>127</v>
      </c>
      <c r="E284" s="195" t="s">
        <v>766</v>
      </c>
      <c r="F284" s="196" t="s">
        <v>767</v>
      </c>
      <c r="G284" s="197" t="s">
        <v>266</v>
      </c>
      <c r="H284" s="198">
        <v>166</v>
      </c>
      <c r="I284" s="199"/>
      <c r="J284" s="200">
        <f>ROUND(I284*H284,2)</f>
        <v>0</v>
      </c>
      <c r="K284" s="196" t="s">
        <v>131</v>
      </c>
      <c r="L284" s="42"/>
      <c r="M284" s="201" t="s">
        <v>19</v>
      </c>
      <c r="N284" s="202" t="s">
        <v>46</v>
      </c>
      <c r="O284" s="82"/>
      <c r="P284" s="203">
        <f>O284*H284</f>
        <v>0</v>
      </c>
      <c r="Q284" s="203">
        <v>0.43530999999999997</v>
      </c>
      <c r="R284" s="203">
        <f>Q284*H284</f>
        <v>72.26146</v>
      </c>
      <c r="S284" s="203">
        <v>0</v>
      </c>
      <c r="T284" s="204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205" t="s">
        <v>145</v>
      </c>
      <c r="AT284" s="205" t="s">
        <v>127</v>
      </c>
      <c r="AU284" s="205" t="s">
        <v>85</v>
      </c>
      <c r="AY284" s="15" t="s">
        <v>126</v>
      </c>
      <c r="BE284" s="206">
        <f>IF(N284="základní",J284,0)</f>
        <v>0</v>
      </c>
      <c r="BF284" s="206">
        <f>IF(N284="snížená",J284,0)</f>
        <v>0</v>
      </c>
      <c r="BG284" s="206">
        <f>IF(N284="zákl. přenesená",J284,0)</f>
        <v>0</v>
      </c>
      <c r="BH284" s="206">
        <f>IF(N284="sníž. přenesená",J284,0)</f>
        <v>0</v>
      </c>
      <c r="BI284" s="206">
        <f>IF(N284="nulová",J284,0)</f>
        <v>0</v>
      </c>
      <c r="BJ284" s="15" t="s">
        <v>83</v>
      </c>
      <c r="BK284" s="206">
        <f>ROUND(I284*H284,2)</f>
        <v>0</v>
      </c>
      <c r="BL284" s="15" t="s">
        <v>145</v>
      </c>
      <c r="BM284" s="205" t="s">
        <v>768</v>
      </c>
    </row>
    <row r="285" s="2" customFormat="1">
      <c r="A285" s="36"/>
      <c r="B285" s="37"/>
      <c r="C285" s="38"/>
      <c r="D285" s="207" t="s">
        <v>134</v>
      </c>
      <c r="E285" s="38"/>
      <c r="F285" s="208" t="s">
        <v>769</v>
      </c>
      <c r="G285" s="38"/>
      <c r="H285" s="38"/>
      <c r="I285" s="209"/>
      <c r="J285" s="38"/>
      <c r="K285" s="38"/>
      <c r="L285" s="42"/>
      <c r="M285" s="210"/>
      <c r="N285" s="211"/>
      <c r="O285" s="82"/>
      <c r="P285" s="82"/>
      <c r="Q285" s="82"/>
      <c r="R285" s="82"/>
      <c r="S285" s="82"/>
      <c r="T285" s="83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T285" s="15" t="s">
        <v>134</v>
      </c>
      <c r="AU285" s="15" t="s">
        <v>85</v>
      </c>
    </row>
    <row r="286" s="13" customFormat="1">
      <c r="A286" s="13"/>
      <c r="B286" s="224"/>
      <c r="C286" s="225"/>
      <c r="D286" s="226" t="s">
        <v>182</v>
      </c>
      <c r="E286" s="227" t="s">
        <v>19</v>
      </c>
      <c r="F286" s="228" t="s">
        <v>770</v>
      </c>
      <c r="G286" s="225"/>
      <c r="H286" s="229">
        <v>166</v>
      </c>
      <c r="I286" s="230"/>
      <c r="J286" s="225"/>
      <c r="K286" s="225"/>
      <c r="L286" s="231"/>
      <c r="M286" s="232"/>
      <c r="N286" s="233"/>
      <c r="O286" s="233"/>
      <c r="P286" s="233"/>
      <c r="Q286" s="233"/>
      <c r="R286" s="233"/>
      <c r="S286" s="233"/>
      <c r="T286" s="23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5" t="s">
        <v>182</v>
      </c>
      <c r="AU286" s="235" t="s">
        <v>85</v>
      </c>
      <c r="AV286" s="13" t="s">
        <v>85</v>
      </c>
      <c r="AW286" s="13" t="s">
        <v>35</v>
      </c>
      <c r="AX286" s="13" t="s">
        <v>83</v>
      </c>
      <c r="AY286" s="235" t="s">
        <v>126</v>
      </c>
    </row>
    <row r="287" s="2" customFormat="1" ht="49.05" customHeight="1">
      <c r="A287" s="36"/>
      <c r="B287" s="37"/>
      <c r="C287" s="194" t="s">
        <v>771</v>
      </c>
      <c r="D287" s="194" t="s">
        <v>127</v>
      </c>
      <c r="E287" s="195" t="s">
        <v>772</v>
      </c>
      <c r="F287" s="196" t="s">
        <v>773</v>
      </c>
      <c r="G287" s="197" t="s">
        <v>179</v>
      </c>
      <c r="H287" s="198">
        <v>2143.6300000000001</v>
      </c>
      <c r="I287" s="199"/>
      <c r="J287" s="200">
        <f>ROUND(I287*H287,2)</f>
        <v>0</v>
      </c>
      <c r="K287" s="196" t="s">
        <v>131</v>
      </c>
      <c r="L287" s="42"/>
      <c r="M287" s="201" t="s">
        <v>19</v>
      </c>
      <c r="N287" s="202" t="s">
        <v>46</v>
      </c>
      <c r="O287" s="82"/>
      <c r="P287" s="203">
        <f>O287*H287</f>
        <v>0</v>
      </c>
      <c r="Q287" s="203">
        <v>3.0000000000000001E-05</v>
      </c>
      <c r="R287" s="203">
        <f>Q287*H287</f>
        <v>0.064308900000000002</v>
      </c>
      <c r="S287" s="203">
        <v>0</v>
      </c>
      <c r="T287" s="204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205" t="s">
        <v>145</v>
      </c>
      <c r="AT287" s="205" t="s">
        <v>127</v>
      </c>
      <c r="AU287" s="205" t="s">
        <v>85</v>
      </c>
      <c r="AY287" s="15" t="s">
        <v>126</v>
      </c>
      <c r="BE287" s="206">
        <f>IF(N287="základní",J287,0)</f>
        <v>0</v>
      </c>
      <c r="BF287" s="206">
        <f>IF(N287="snížená",J287,0)</f>
        <v>0</v>
      </c>
      <c r="BG287" s="206">
        <f>IF(N287="zákl. přenesená",J287,0)</f>
        <v>0</v>
      </c>
      <c r="BH287" s="206">
        <f>IF(N287="sníž. přenesená",J287,0)</f>
        <v>0</v>
      </c>
      <c r="BI287" s="206">
        <f>IF(N287="nulová",J287,0)</f>
        <v>0</v>
      </c>
      <c r="BJ287" s="15" t="s">
        <v>83</v>
      </c>
      <c r="BK287" s="206">
        <f>ROUND(I287*H287,2)</f>
        <v>0</v>
      </c>
      <c r="BL287" s="15" t="s">
        <v>145</v>
      </c>
      <c r="BM287" s="205" t="s">
        <v>774</v>
      </c>
    </row>
    <row r="288" s="2" customFormat="1">
      <c r="A288" s="36"/>
      <c r="B288" s="37"/>
      <c r="C288" s="38"/>
      <c r="D288" s="207" t="s">
        <v>134</v>
      </c>
      <c r="E288" s="38"/>
      <c r="F288" s="208" t="s">
        <v>775</v>
      </c>
      <c r="G288" s="38"/>
      <c r="H288" s="38"/>
      <c r="I288" s="209"/>
      <c r="J288" s="38"/>
      <c r="K288" s="38"/>
      <c r="L288" s="42"/>
      <c r="M288" s="210"/>
      <c r="N288" s="211"/>
      <c r="O288" s="82"/>
      <c r="P288" s="82"/>
      <c r="Q288" s="82"/>
      <c r="R288" s="82"/>
      <c r="S288" s="82"/>
      <c r="T288" s="83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T288" s="15" t="s">
        <v>134</v>
      </c>
      <c r="AU288" s="15" t="s">
        <v>85</v>
      </c>
    </row>
    <row r="289" s="13" customFormat="1">
      <c r="A289" s="13"/>
      <c r="B289" s="224"/>
      <c r="C289" s="225"/>
      <c r="D289" s="226" t="s">
        <v>182</v>
      </c>
      <c r="E289" s="227" t="s">
        <v>19</v>
      </c>
      <c r="F289" s="228" t="s">
        <v>776</v>
      </c>
      <c r="G289" s="225"/>
      <c r="H289" s="229">
        <v>2143.6300000000001</v>
      </c>
      <c r="I289" s="230"/>
      <c r="J289" s="225"/>
      <c r="K289" s="225"/>
      <c r="L289" s="231"/>
      <c r="M289" s="232"/>
      <c r="N289" s="233"/>
      <c r="O289" s="233"/>
      <c r="P289" s="233"/>
      <c r="Q289" s="233"/>
      <c r="R289" s="233"/>
      <c r="S289" s="233"/>
      <c r="T289" s="23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5" t="s">
        <v>182</v>
      </c>
      <c r="AU289" s="235" t="s">
        <v>85</v>
      </c>
      <c r="AV289" s="13" t="s">
        <v>85</v>
      </c>
      <c r="AW289" s="13" t="s">
        <v>35</v>
      </c>
      <c r="AX289" s="13" t="s">
        <v>83</v>
      </c>
      <c r="AY289" s="235" t="s">
        <v>126</v>
      </c>
    </row>
    <row r="290" s="2" customFormat="1" ht="37.8" customHeight="1">
      <c r="A290" s="36"/>
      <c r="B290" s="37"/>
      <c r="C290" s="194" t="s">
        <v>777</v>
      </c>
      <c r="D290" s="194" t="s">
        <v>127</v>
      </c>
      <c r="E290" s="195" t="s">
        <v>778</v>
      </c>
      <c r="F290" s="196" t="s">
        <v>779</v>
      </c>
      <c r="G290" s="197" t="s">
        <v>179</v>
      </c>
      <c r="H290" s="198">
        <v>96.950000000000003</v>
      </c>
      <c r="I290" s="199"/>
      <c r="J290" s="200">
        <f>ROUND(I290*H290,2)</f>
        <v>0</v>
      </c>
      <c r="K290" s="196" t="s">
        <v>131</v>
      </c>
      <c r="L290" s="42"/>
      <c r="M290" s="201" t="s">
        <v>19</v>
      </c>
      <c r="N290" s="202" t="s">
        <v>46</v>
      </c>
      <c r="O290" s="82"/>
      <c r="P290" s="203">
        <f>O290*H290</f>
        <v>0</v>
      </c>
      <c r="Q290" s="203">
        <v>0</v>
      </c>
      <c r="R290" s="203">
        <f>Q290*H290</f>
        <v>0</v>
      </c>
      <c r="S290" s="203">
        <v>0</v>
      </c>
      <c r="T290" s="204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205" t="s">
        <v>145</v>
      </c>
      <c r="AT290" s="205" t="s">
        <v>127</v>
      </c>
      <c r="AU290" s="205" t="s">
        <v>85</v>
      </c>
      <c r="AY290" s="15" t="s">
        <v>126</v>
      </c>
      <c r="BE290" s="206">
        <f>IF(N290="základní",J290,0)</f>
        <v>0</v>
      </c>
      <c r="BF290" s="206">
        <f>IF(N290="snížená",J290,0)</f>
        <v>0</v>
      </c>
      <c r="BG290" s="206">
        <f>IF(N290="zákl. přenesená",J290,0)</f>
        <v>0</v>
      </c>
      <c r="BH290" s="206">
        <f>IF(N290="sníž. přenesená",J290,0)</f>
        <v>0</v>
      </c>
      <c r="BI290" s="206">
        <f>IF(N290="nulová",J290,0)</f>
        <v>0</v>
      </c>
      <c r="BJ290" s="15" t="s">
        <v>83</v>
      </c>
      <c r="BK290" s="206">
        <f>ROUND(I290*H290,2)</f>
        <v>0</v>
      </c>
      <c r="BL290" s="15" t="s">
        <v>145</v>
      </c>
      <c r="BM290" s="205" t="s">
        <v>780</v>
      </c>
    </row>
    <row r="291" s="2" customFormat="1">
      <c r="A291" s="36"/>
      <c r="B291" s="37"/>
      <c r="C291" s="38"/>
      <c r="D291" s="207" t="s">
        <v>134</v>
      </c>
      <c r="E291" s="38"/>
      <c r="F291" s="208" t="s">
        <v>781</v>
      </c>
      <c r="G291" s="38"/>
      <c r="H291" s="38"/>
      <c r="I291" s="209"/>
      <c r="J291" s="38"/>
      <c r="K291" s="38"/>
      <c r="L291" s="42"/>
      <c r="M291" s="210"/>
      <c r="N291" s="211"/>
      <c r="O291" s="82"/>
      <c r="P291" s="82"/>
      <c r="Q291" s="82"/>
      <c r="R291" s="82"/>
      <c r="S291" s="82"/>
      <c r="T291" s="83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T291" s="15" t="s">
        <v>134</v>
      </c>
      <c r="AU291" s="15" t="s">
        <v>85</v>
      </c>
    </row>
    <row r="292" s="13" customFormat="1">
      <c r="A292" s="13"/>
      <c r="B292" s="224"/>
      <c r="C292" s="225"/>
      <c r="D292" s="226" t="s">
        <v>182</v>
      </c>
      <c r="E292" s="227" t="s">
        <v>19</v>
      </c>
      <c r="F292" s="228" t="s">
        <v>782</v>
      </c>
      <c r="G292" s="225"/>
      <c r="H292" s="229">
        <v>96.950000000000003</v>
      </c>
      <c r="I292" s="230"/>
      <c r="J292" s="225"/>
      <c r="K292" s="225"/>
      <c r="L292" s="231"/>
      <c r="M292" s="232"/>
      <c r="N292" s="233"/>
      <c r="O292" s="233"/>
      <c r="P292" s="233"/>
      <c r="Q292" s="233"/>
      <c r="R292" s="233"/>
      <c r="S292" s="233"/>
      <c r="T292" s="23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5" t="s">
        <v>182</v>
      </c>
      <c r="AU292" s="235" t="s">
        <v>85</v>
      </c>
      <c r="AV292" s="13" t="s">
        <v>85</v>
      </c>
      <c r="AW292" s="13" t="s">
        <v>35</v>
      </c>
      <c r="AX292" s="13" t="s">
        <v>83</v>
      </c>
      <c r="AY292" s="235" t="s">
        <v>126</v>
      </c>
    </row>
    <row r="293" s="2" customFormat="1" ht="37.8" customHeight="1">
      <c r="A293" s="36"/>
      <c r="B293" s="37"/>
      <c r="C293" s="194" t="s">
        <v>783</v>
      </c>
      <c r="D293" s="194" t="s">
        <v>127</v>
      </c>
      <c r="E293" s="195" t="s">
        <v>784</v>
      </c>
      <c r="F293" s="196" t="s">
        <v>785</v>
      </c>
      <c r="G293" s="197" t="s">
        <v>179</v>
      </c>
      <c r="H293" s="198">
        <v>3.1499999999999999</v>
      </c>
      <c r="I293" s="199"/>
      <c r="J293" s="200">
        <f>ROUND(I293*H293,2)</f>
        <v>0</v>
      </c>
      <c r="K293" s="196" t="s">
        <v>131</v>
      </c>
      <c r="L293" s="42"/>
      <c r="M293" s="201" t="s">
        <v>19</v>
      </c>
      <c r="N293" s="202" t="s">
        <v>46</v>
      </c>
      <c r="O293" s="82"/>
      <c r="P293" s="203">
        <f>O293*H293</f>
        <v>0</v>
      </c>
      <c r="Q293" s="203">
        <v>0.00014999999999999999</v>
      </c>
      <c r="R293" s="203">
        <f>Q293*H293</f>
        <v>0.00047249999999999994</v>
      </c>
      <c r="S293" s="203">
        <v>0</v>
      </c>
      <c r="T293" s="204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205" t="s">
        <v>145</v>
      </c>
      <c r="AT293" s="205" t="s">
        <v>127</v>
      </c>
      <c r="AU293" s="205" t="s">
        <v>85</v>
      </c>
      <c r="AY293" s="15" t="s">
        <v>126</v>
      </c>
      <c r="BE293" s="206">
        <f>IF(N293="základní",J293,0)</f>
        <v>0</v>
      </c>
      <c r="BF293" s="206">
        <f>IF(N293="snížená",J293,0)</f>
        <v>0</v>
      </c>
      <c r="BG293" s="206">
        <f>IF(N293="zákl. přenesená",J293,0)</f>
        <v>0</v>
      </c>
      <c r="BH293" s="206">
        <f>IF(N293="sníž. přenesená",J293,0)</f>
        <v>0</v>
      </c>
      <c r="BI293" s="206">
        <f>IF(N293="nulová",J293,0)</f>
        <v>0</v>
      </c>
      <c r="BJ293" s="15" t="s">
        <v>83</v>
      </c>
      <c r="BK293" s="206">
        <f>ROUND(I293*H293,2)</f>
        <v>0</v>
      </c>
      <c r="BL293" s="15" t="s">
        <v>145</v>
      </c>
      <c r="BM293" s="205" t="s">
        <v>786</v>
      </c>
    </row>
    <row r="294" s="2" customFormat="1">
      <c r="A294" s="36"/>
      <c r="B294" s="37"/>
      <c r="C294" s="38"/>
      <c r="D294" s="207" t="s">
        <v>134</v>
      </c>
      <c r="E294" s="38"/>
      <c r="F294" s="208" t="s">
        <v>787</v>
      </c>
      <c r="G294" s="38"/>
      <c r="H294" s="38"/>
      <c r="I294" s="209"/>
      <c r="J294" s="38"/>
      <c r="K294" s="38"/>
      <c r="L294" s="42"/>
      <c r="M294" s="210"/>
      <c r="N294" s="211"/>
      <c r="O294" s="82"/>
      <c r="P294" s="82"/>
      <c r="Q294" s="82"/>
      <c r="R294" s="82"/>
      <c r="S294" s="82"/>
      <c r="T294" s="83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5" t="s">
        <v>134</v>
      </c>
      <c r="AU294" s="15" t="s">
        <v>85</v>
      </c>
    </row>
    <row r="295" s="13" customFormat="1">
      <c r="A295" s="13"/>
      <c r="B295" s="224"/>
      <c r="C295" s="225"/>
      <c r="D295" s="226" t="s">
        <v>182</v>
      </c>
      <c r="E295" s="227" t="s">
        <v>19</v>
      </c>
      <c r="F295" s="228" t="s">
        <v>788</v>
      </c>
      <c r="G295" s="225"/>
      <c r="H295" s="229">
        <v>3.1499999999999999</v>
      </c>
      <c r="I295" s="230"/>
      <c r="J295" s="225"/>
      <c r="K295" s="225"/>
      <c r="L295" s="231"/>
      <c r="M295" s="232"/>
      <c r="N295" s="233"/>
      <c r="O295" s="233"/>
      <c r="P295" s="233"/>
      <c r="Q295" s="233"/>
      <c r="R295" s="233"/>
      <c r="S295" s="233"/>
      <c r="T295" s="23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5" t="s">
        <v>182</v>
      </c>
      <c r="AU295" s="235" t="s">
        <v>85</v>
      </c>
      <c r="AV295" s="13" t="s">
        <v>85</v>
      </c>
      <c r="AW295" s="13" t="s">
        <v>35</v>
      </c>
      <c r="AX295" s="13" t="s">
        <v>83</v>
      </c>
      <c r="AY295" s="235" t="s">
        <v>126</v>
      </c>
    </row>
    <row r="296" s="2" customFormat="1" ht="33" customHeight="1">
      <c r="A296" s="36"/>
      <c r="B296" s="37"/>
      <c r="C296" s="194" t="s">
        <v>789</v>
      </c>
      <c r="D296" s="194" t="s">
        <v>127</v>
      </c>
      <c r="E296" s="195" t="s">
        <v>790</v>
      </c>
      <c r="F296" s="196" t="s">
        <v>791</v>
      </c>
      <c r="G296" s="197" t="s">
        <v>179</v>
      </c>
      <c r="H296" s="198">
        <v>29.039999999999999</v>
      </c>
      <c r="I296" s="199"/>
      <c r="J296" s="200">
        <f>ROUND(I296*H296,2)</f>
        <v>0</v>
      </c>
      <c r="K296" s="196" t="s">
        <v>241</v>
      </c>
      <c r="L296" s="42"/>
      <c r="M296" s="201" t="s">
        <v>19</v>
      </c>
      <c r="N296" s="202" t="s">
        <v>46</v>
      </c>
      <c r="O296" s="82"/>
      <c r="P296" s="203">
        <f>O296*H296</f>
        <v>0</v>
      </c>
      <c r="Q296" s="203">
        <v>0.0050699999999999999</v>
      </c>
      <c r="R296" s="203">
        <f>Q296*H296</f>
        <v>0.1472328</v>
      </c>
      <c r="S296" s="203">
        <v>0</v>
      </c>
      <c r="T296" s="204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205" t="s">
        <v>232</v>
      </c>
      <c r="AT296" s="205" t="s">
        <v>127</v>
      </c>
      <c r="AU296" s="205" t="s">
        <v>85</v>
      </c>
      <c r="AY296" s="15" t="s">
        <v>126</v>
      </c>
      <c r="BE296" s="206">
        <f>IF(N296="základní",J296,0)</f>
        <v>0</v>
      </c>
      <c r="BF296" s="206">
        <f>IF(N296="snížená",J296,0)</f>
        <v>0</v>
      </c>
      <c r="BG296" s="206">
        <f>IF(N296="zákl. přenesená",J296,0)</f>
        <v>0</v>
      </c>
      <c r="BH296" s="206">
        <f>IF(N296="sníž. přenesená",J296,0)</f>
        <v>0</v>
      </c>
      <c r="BI296" s="206">
        <f>IF(N296="nulová",J296,0)</f>
        <v>0</v>
      </c>
      <c r="BJ296" s="15" t="s">
        <v>83</v>
      </c>
      <c r="BK296" s="206">
        <f>ROUND(I296*H296,2)</f>
        <v>0</v>
      </c>
      <c r="BL296" s="15" t="s">
        <v>232</v>
      </c>
      <c r="BM296" s="205" t="s">
        <v>792</v>
      </c>
    </row>
    <row r="297" s="13" customFormat="1">
      <c r="A297" s="13"/>
      <c r="B297" s="224"/>
      <c r="C297" s="225"/>
      <c r="D297" s="226" t="s">
        <v>182</v>
      </c>
      <c r="E297" s="227" t="s">
        <v>19</v>
      </c>
      <c r="F297" s="228" t="s">
        <v>793</v>
      </c>
      <c r="G297" s="225"/>
      <c r="H297" s="229">
        <v>29.039999999999999</v>
      </c>
      <c r="I297" s="230"/>
      <c r="J297" s="225"/>
      <c r="K297" s="225"/>
      <c r="L297" s="231"/>
      <c r="M297" s="232"/>
      <c r="N297" s="233"/>
      <c r="O297" s="233"/>
      <c r="P297" s="233"/>
      <c r="Q297" s="233"/>
      <c r="R297" s="233"/>
      <c r="S297" s="233"/>
      <c r="T297" s="23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5" t="s">
        <v>182</v>
      </c>
      <c r="AU297" s="235" t="s">
        <v>85</v>
      </c>
      <c r="AV297" s="13" t="s">
        <v>85</v>
      </c>
      <c r="AW297" s="13" t="s">
        <v>35</v>
      </c>
      <c r="AX297" s="13" t="s">
        <v>83</v>
      </c>
      <c r="AY297" s="235" t="s">
        <v>126</v>
      </c>
    </row>
    <row r="298" s="2" customFormat="1" ht="62.7" customHeight="1">
      <c r="A298" s="36"/>
      <c r="B298" s="37"/>
      <c r="C298" s="194" t="s">
        <v>794</v>
      </c>
      <c r="D298" s="194" t="s">
        <v>127</v>
      </c>
      <c r="E298" s="195" t="s">
        <v>795</v>
      </c>
      <c r="F298" s="196" t="s">
        <v>796</v>
      </c>
      <c r="G298" s="197" t="s">
        <v>266</v>
      </c>
      <c r="H298" s="198">
        <v>15.699999999999999</v>
      </c>
      <c r="I298" s="199"/>
      <c r="J298" s="200">
        <f>ROUND(I298*H298,2)</f>
        <v>0</v>
      </c>
      <c r="K298" s="196" t="s">
        <v>131</v>
      </c>
      <c r="L298" s="42"/>
      <c r="M298" s="201" t="s">
        <v>19</v>
      </c>
      <c r="N298" s="202" t="s">
        <v>46</v>
      </c>
      <c r="O298" s="82"/>
      <c r="P298" s="203">
        <f>O298*H298</f>
        <v>0</v>
      </c>
      <c r="Q298" s="203">
        <v>0.00232</v>
      </c>
      <c r="R298" s="203">
        <f>Q298*H298</f>
        <v>0.036423999999999998</v>
      </c>
      <c r="S298" s="203">
        <v>0</v>
      </c>
      <c r="T298" s="204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205" t="s">
        <v>145</v>
      </c>
      <c r="AT298" s="205" t="s">
        <v>127</v>
      </c>
      <c r="AU298" s="205" t="s">
        <v>85</v>
      </c>
      <c r="AY298" s="15" t="s">
        <v>126</v>
      </c>
      <c r="BE298" s="206">
        <f>IF(N298="základní",J298,0)</f>
        <v>0</v>
      </c>
      <c r="BF298" s="206">
        <f>IF(N298="snížená",J298,0)</f>
        <v>0</v>
      </c>
      <c r="BG298" s="206">
        <f>IF(N298="zákl. přenesená",J298,0)</f>
        <v>0</v>
      </c>
      <c r="BH298" s="206">
        <f>IF(N298="sníž. přenesená",J298,0)</f>
        <v>0</v>
      </c>
      <c r="BI298" s="206">
        <f>IF(N298="nulová",J298,0)</f>
        <v>0</v>
      </c>
      <c r="BJ298" s="15" t="s">
        <v>83</v>
      </c>
      <c r="BK298" s="206">
        <f>ROUND(I298*H298,2)</f>
        <v>0</v>
      </c>
      <c r="BL298" s="15" t="s">
        <v>145</v>
      </c>
      <c r="BM298" s="205" t="s">
        <v>797</v>
      </c>
    </row>
    <row r="299" s="2" customFormat="1">
      <c r="A299" s="36"/>
      <c r="B299" s="37"/>
      <c r="C299" s="38"/>
      <c r="D299" s="207" t="s">
        <v>134</v>
      </c>
      <c r="E299" s="38"/>
      <c r="F299" s="208" t="s">
        <v>798</v>
      </c>
      <c r="G299" s="38"/>
      <c r="H299" s="38"/>
      <c r="I299" s="209"/>
      <c r="J299" s="38"/>
      <c r="K299" s="38"/>
      <c r="L299" s="42"/>
      <c r="M299" s="210"/>
      <c r="N299" s="211"/>
      <c r="O299" s="82"/>
      <c r="P299" s="82"/>
      <c r="Q299" s="82"/>
      <c r="R299" s="82"/>
      <c r="S299" s="82"/>
      <c r="T299" s="83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T299" s="15" t="s">
        <v>134</v>
      </c>
      <c r="AU299" s="15" t="s">
        <v>85</v>
      </c>
    </row>
    <row r="300" s="13" customFormat="1">
      <c r="A300" s="13"/>
      <c r="B300" s="224"/>
      <c r="C300" s="225"/>
      <c r="D300" s="226" t="s">
        <v>182</v>
      </c>
      <c r="E300" s="227" t="s">
        <v>19</v>
      </c>
      <c r="F300" s="228" t="s">
        <v>799</v>
      </c>
      <c r="G300" s="225"/>
      <c r="H300" s="229">
        <v>15.699999999999999</v>
      </c>
      <c r="I300" s="230"/>
      <c r="J300" s="225"/>
      <c r="K300" s="225"/>
      <c r="L300" s="231"/>
      <c r="M300" s="232"/>
      <c r="N300" s="233"/>
      <c r="O300" s="233"/>
      <c r="P300" s="233"/>
      <c r="Q300" s="233"/>
      <c r="R300" s="233"/>
      <c r="S300" s="233"/>
      <c r="T300" s="23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5" t="s">
        <v>182</v>
      </c>
      <c r="AU300" s="235" t="s">
        <v>85</v>
      </c>
      <c r="AV300" s="13" t="s">
        <v>85</v>
      </c>
      <c r="AW300" s="13" t="s">
        <v>35</v>
      </c>
      <c r="AX300" s="13" t="s">
        <v>83</v>
      </c>
      <c r="AY300" s="235" t="s">
        <v>126</v>
      </c>
    </row>
    <row r="301" s="2" customFormat="1" ht="49.05" customHeight="1">
      <c r="A301" s="36"/>
      <c r="B301" s="37"/>
      <c r="C301" s="194" t="s">
        <v>800</v>
      </c>
      <c r="D301" s="194" t="s">
        <v>127</v>
      </c>
      <c r="E301" s="195" t="s">
        <v>801</v>
      </c>
      <c r="F301" s="196" t="s">
        <v>802</v>
      </c>
      <c r="G301" s="197" t="s">
        <v>318</v>
      </c>
      <c r="H301" s="198">
        <v>4</v>
      </c>
      <c r="I301" s="199"/>
      <c r="J301" s="200">
        <f>ROUND(I301*H301,2)</f>
        <v>0</v>
      </c>
      <c r="K301" s="196" t="s">
        <v>131</v>
      </c>
      <c r="L301" s="42"/>
      <c r="M301" s="201" t="s">
        <v>19</v>
      </c>
      <c r="N301" s="202" t="s">
        <v>46</v>
      </c>
      <c r="O301" s="82"/>
      <c r="P301" s="203">
        <f>O301*H301</f>
        <v>0</v>
      </c>
      <c r="Q301" s="203">
        <v>0.00068000000000000005</v>
      </c>
      <c r="R301" s="203">
        <f>Q301*H301</f>
        <v>0.0027200000000000002</v>
      </c>
      <c r="S301" s="203">
        <v>0</v>
      </c>
      <c r="T301" s="204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205" t="s">
        <v>145</v>
      </c>
      <c r="AT301" s="205" t="s">
        <v>127</v>
      </c>
      <c r="AU301" s="205" t="s">
        <v>85</v>
      </c>
      <c r="AY301" s="15" t="s">
        <v>126</v>
      </c>
      <c r="BE301" s="206">
        <f>IF(N301="základní",J301,0)</f>
        <v>0</v>
      </c>
      <c r="BF301" s="206">
        <f>IF(N301="snížená",J301,0)</f>
        <v>0</v>
      </c>
      <c r="BG301" s="206">
        <f>IF(N301="zákl. přenesená",J301,0)</f>
        <v>0</v>
      </c>
      <c r="BH301" s="206">
        <f>IF(N301="sníž. přenesená",J301,0)</f>
        <v>0</v>
      </c>
      <c r="BI301" s="206">
        <f>IF(N301="nulová",J301,0)</f>
        <v>0</v>
      </c>
      <c r="BJ301" s="15" t="s">
        <v>83</v>
      </c>
      <c r="BK301" s="206">
        <f>ROUND(I301*H301,2)</f>
        <v>0</v>
      </c>
      <c r="BL301" s="15" t="s">
        <v>145</v>
      </c>
      <c r="BM301" s="205" t="s">
        <v>803</v>
      </c>
    </row>
    <row r="302" s="2" customFormat="1">
      <c r="A302" s="36"/>
      <c r="B302" s="37"/>
      <c r="C302" s="38"/>
      <c r="D302" s="207" t="s">
        <v>134</v>
      </c>
      <c r="E302" s="38"/>
      <c r="F302" s="208" t="s">
        <v>804</v>
      </c>
      <c r="G302" s="38"/>
      <c r="H302" s="38"/>
      <c r="I302" s="209"/>
      <c r="J302" s="38"/>
      <c r="K302" s="38"/>
      <c r="L302" s="42"/>
      <c r="M302" s="210"/>
      <c r="N302" s="211"/>
      <c r="O302" s="82"/>
      <c r="P302" s="82"/>
      <c r="Q302" s="82"/>
      <c r="R302" s="82"/>
      <c r="S302" s="82"/>
      <c r="T302" s="83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T302" s="15" t="s">
        <v>134</v>
      </c>
      <c r="AU302" s="15" t="s">
        <v>85</v>
      </c>
    </row>
    <row r="303" s="13" customFormat="1">
      <c r="A303" s="13"/>
      <c r="B303" s="224"/>
      <c r="C303" s="225"/>
      <c r="D303" s="226" t="s">
        <v>182</v>
      </c>
      <c r="E303" s="227" t="s">
        <v>19</v>
      </c>
      <c r="F303" s="228" t="s">
        <v>805</v>
      </c>
      <c r="G303" s="225"/>
      <c r="H303" s="229">
        <v>4</v>
      </c>
      <c r="I303" s="230"/>
      <c r="J303" s="225"/>
      <c r="K303" s="225"/>
      <c r="L303" s="231"/>
      <c r="M303" s="232"/>
      <c r="N303" s="233"/>
      <c r="O303" s="233"/>
      <c r="P303" s="233"/>
      <c r="Q303" s="233"/>
      <c r="R303" s="233"/>
      <c r="S303" s="233"/>
      <c r="T303" s="23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5" t="s">
        <v>182</v>
      </c>
      <c r="AU303" s="235" t="s">
        <v>85</v>
      </c>
      <c r="AV303" s="13" t="s">
        <v>85</v>
      </c>
      <c r="AW303" s="13" t="s">
        <v>35</v>
      </c>
      <c r="AX303" s="13" t="s">
        <v>83</v>
      </c>
      <c r="AY303" s="235" t="s">
        <v>126</v>
      </c>
    </row>
    <row r="304" s="2" customFormat="1" ht="24.15" customHeight="1">
      <c r="A304" s="36"/>
      <c r="B304" s="37"/>
      <c r="C304" s="194" t="s">
        <v>806</v>
      </c>
      <c r="D304" s="194" t="s">
        <v>127</v>
      </c>
      <c r="E304" s="195" t="s">
        <v>807</v>
      </c>
      <c r="F304" s="196" t="s">
        <v>808</v>
      </c>
      <c r="G304" s="197" t="s">
        <v>179</v>
      </c>
      <c r="H304" s="198">
        <v>199.47999999999999</v>
      </c>
      <c r="I304" s="199"/>
      <c r="J304" s="200">
        <f>ROUND(I304*H304,2)</f>
        <v>0</v>
      </c>
      <c r="K304" s="196" t="s">
        <v>131</v>
      </c>
      <c r="L304" s="42"/>
      <c r="M304" s="201" t="s">
        <v>19</v>
      </c>
      <c r="N304" s="202" t="s">
        <v>46</v>
      </c>
      <c r="O304" s="82"/>
      <c r="P304" s="203">
        <f>O304*H304</f>
        <v>0</v>
      </c>
      <c r="Q304" s="203">
        <v>0</v>
      </c>
      <c r="R304" s="203">
        <f>Q304*H304</f>
        <v>0</v>
      </c>
      <c r="S304" s="203">
        <v>0</v>
      </c>
      <c r="T304" s="204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205" t="s">
        <v>145</v>
      </c>
      <c r="AT304" s="205" t="s">
        <v>127</v>
      </c>
      <c r="AU304" s="205" t="s">
        <v>85</v>
      </c>
      <c r="AY304" s="15" t="s">
        <v>126</v>
      </c>
      <c r="BE304" s="206">
        <f>IF(N304="základní",J304,0)</f>
        <v>0</v>
      </c>
      <c r="BF304" s="206">
        <f>IF(N304="snížená",J304,0)</f>
        <v>0</v>
      </c>
      <c r="BG304" s="206">
        <f>IF(N304="zákl. přenesená",J304,0)</f>
        <v>0</v>
      </c>
      <c r="BH304" s="206">
        <f>IF(N304="sníž. přenesená",J304,0)</f>
        <v>0</v>
      </c>
      <c r="BI304" s="206">
        <f>IF(N304="nulová",J304,0)</f>
        <v>0</v>
      </c>
      <c r="BJ304" s="15" t="s">
        <v>83</v>
      </c>
      <c r="BK304" s="206">
        <f>ROUND(I304*H304,2)</f>
        <v>0</v>
      </c>
      <c r="BL304" s="15" t="s">
        <v>145</v>
      </c>
      <c r="BM304" s="205" t="s">
        <v>809</v>
      </c>
    </row>
    <row r="305" s="2" customFormat="1">
      <c r="A305" s="36"/>
      <c r="B305" s="37"/>
      <c r="C305" s="38"/>
      <c r="D305" s="207" t="s">
        <v>134</v>
      </c>
      <c r="E305" s="38"/>
      <c r="F305" s="208" t="s">
        <v>810</v>
      </c>
      <c r="G305" s="38"/>
      <c r="H305" s="38"/>
      <c r="I305" s="209"/>
      <c r="J305" s="38"/>
      <c r="K305" s="38"/>
      <c r="L305" s="42"/>
      <c r="M305" s="210"/>
      <c r="N305" s="211"/>
      <c r="O305" s="82"/>
      <c r="P305" s="82"/>
      <c r="Q305" s="82"/>
      <c r="R305" s="82"/>
      <c r="S305" s="82"/>
      <c r="T305" s="83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T305" s="15" t="s">
        <v>134</v>
      </c>
      <c r="AU305" s="15" t="s">
        <v>85</v>
      </c>
    </row>
    <row r="306" s="2" customFormat="1" ht="24.15" customHeight="1">
      <c r="A306" s="36"/>
      <c r="B306" s="37"/>
      <c r="C306" s="194" t="s">
        <v>811</v>
      </c>
      <c r="D306" s="194" t="s">
        <v>127</v>
      </c>
      <c r="E306" s="195" t="s">
        <v>812</v>
      </c>
      <c r="F306" s="196" t="s">
        <v>813</v>
      </c>
      <c r="G306" s="197" t="s">
        <v>179</v>
      </c>
      <c r="H306" s="198">
        <v>199.47999999999999</v>
      </c>
      <c r="I306" s="199"/>
      <c r="J306" s="200">
        <f>ROUND(I306*H306,2)</f>
        <v>0</v>
      </c>
      <c r="K306" s="196" t="s">
        <v>131</v>
      </c>
      <c r="L306" s="42"/>
      <c r="M306" s="201" t="s">
        <v>19</v>
      </c>
      <c r="N306" s="202" t="s">
        <v>46</v>
      </c>
      <c r="O306" s="82"/>
      <c r="P306" s="203">
        <f>O306*H306</f>
        <v>0</v>
      </c>
      <c r="Q306" s="203">
        <v>0.0035899999999999999</v>
      </c>
      <c r="R306" s="203">
        <f>Q306*H306</f>
        <v>0.71613319999999991</v>
      </c>
      <c r="S306" s="203">
        <v>0</v>
      </c>
      <c r="T306" s="204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205" t="s">
        <v>145</v>
      </c>
      <c r="AT306" s="205" t="s">
        <v>127</v>
      </c>
      <c r="AU306" s="205" t="s">
        <v>85</v>
      </c>
      <c r="AY306" s="15" t="s">
        <v>126</v>
      </c>
      <c r="BE306" s="206">
        <f>IF(N306="základní",J306,0)</f>
        <v>0</v>
      </c>
      <c r="BF306" s="206">
        <f>IF(N306="snížená",J306,0)</f>
        <v>0</v>
      </c>
      <c r="BG306" s="206">
        <f>IF(N306="zákl. přenesená",J306,0)</f>
        <v>0</v>
      </c>
      <c r="BH306" s="206">
        <f>IF(N306="sníž. přenesená",J306,0)</f>
        <v>0</v>
      </c>
      <c r="BI306" s="206">
        <f>IF(N306="nulová",J306,0)</f>
        <v>0</v>
      </c>
      <c r="BJ306" s="15" t="s">
        <v>83</v>
      </c>
      <c r="BK306" s="206">
        <f>ROUND(I306*H306,2)</f>
        <v>0</v>
      </c>
      <c r="BL306" s="15" t="s">
        <v>145</v>
      </c>
      <c r="BM306" s="205" t="s">
        <v>814</v>
      </c>
    </row>
    <row r="307" s="2" customFormat="1">
      <c r="A307" s="36"/>
      <c r="B307" s="37"/>
      <c r="C307" s="38"/>
      <c r="D307" s="207" t="s">
        <v>134</v>
      </c>
      <c r="E307" s="38"/>
      <c r="F307" s="208" t="s">
        <v>815</v>
      </c>
      <c r="G307" s="38"/>
      <c r="H307" s="38"/>
      <c r="I307" s="209"/>
      <c r="J307" s="38"/>
      <c r="K307" s="38"/>
      <c r="L307" s="42"/>
      <c r="M307" s="210"/>
      <c r="N307" s="211"/>
      <c r="O307" s="82"/>
      <c r="P307" s="82"/>
      <c r="Q307" s="82"/>
      <c r="R307" s="82"/>
      <c r="S307" s="82"/>
      <c r="T307" s="83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T307" s="15" t="s">
        <v>134</v>
      </c>
      <c r="AU307" s="15" t="s">
        <v>85</v>
      </c>
    </row>
    <row r="308" s="2" customFormat="1" ht="24.15" customHeight="1">
      <c r="A308" s="36"/>
      <c r="B308" s="37"/>
      <c r="C308" s="194" t="s">
        <v>816</v>
      </c>
      <c r="D308" s="194" t="s">
        <v>127</v>
      </c>
      <c r="E308" s="195" t="s">
        <v>817</v>
      </c>
      <c r="F308" s="196" t="s">
        <v>818</v>
      </c>
      <c r="G308" s="197" t="s">
        <v>179</v>
      </c>
      <c r="H308" s="198">
        <v>199.47999999999999</v>
      </c>
      <c r="I308" s="199"/>
      <c r="J308" s="200">
        <f>ROUND(I308*H308,2)</f>
        <v>0</v>
      </c>
      <c r="K308" s="196" t="s">
        <v>131</v>
      </c>
      <c r="L308" s="42"/>
      <c r="M308" s="201" t="s">
        <v>19</v>
      </c>
      <c r="N308" s="202" t="s">
        <v>46</v>
      </c>
      <c r="O308" s="82"/>
      <c r="P308" s="203">
        <f>O308*H308</f>
        <v>0</v>
      </c>
      <c r="Q308" s="203">
        <v>0.0020999999999999999</v>
      </c>
      <c r="R308" s="203">
        <f>Q308*H308</f>
        <v>0.41890799999999995</v>
      </c>
      <c r="S308" s="203">
        <v>0</v>
      </c>
      <c r="T308" s="204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205" t="s">
        <v>145</v>
      </c>
      <c r="AT308" s="205" t="s">
        <v>127</v>
      </c>
      <c r="AU308" s="205" t="s">
        <v>85</v>
      </c>
      <c r="AY308" s="15" t="s">
        <v>126</v>
      </c>
      <c r="BE308" s="206">
        <f>IF(N308="základní",J308,0)</f>
        <v>0</v>
      </c>
      <c r="BF308" s="206">
        <f>IF(N308="snížená",J308,0)</f>
        <v>0</v>
      </c>
      <c r="BG308" s="206">
        <f>IF(N308="zákl. přenesená",J308,0)</f>
        <v>0</v>
      </c>
      <c r="BH308" s="206">
        <f>IF(N308="sníž. přenesená",J308,0)</f>
        <v>0</v>
      </c>
      <c r="BI308" s="206">
        <f>IF(N308="nulová",J308,0)</f>
        <v>0</v>
      </c>
      <c r="BJ308" s="15" t="s">
        <v>83</v>
      </c>
      <c r="BK308" s="206">
        <f>ROUND(I308*H308,2)</f>
        <v>0</v>
      </c>
      <c r="BL308" s="15" t="s">
        <v>145</v>
      </c>
      <c r="BM308" s="205" t="s">
        <v>819</v>
      </c>
    </row>
    <row r="309" s="2" customFormat="1">
      <c r="A309" s="36"/>
      <c r="B309" s="37"/>
      <c r="C309" s="38"/>
      <c r="D309" s="207" t="s">
        <v>134</v>
      </c>
      <c r="E309" s="38"/>
      <c r="F309" s="208" t="s">
        <v>820</v>
      </c>
      <c r="G309" s="38"/>
      <c r="H309" s="38"/>
      <c r="I309" s="209"/>
      <c r="J309" s="38"/>
      <c r="K309" s="38"/>
      <c r="L309" s="42"/>
      <c r="M309" s="210"/>
      <c r="N309" s="211"/>
      <c r="O309" s="82"/>
      <c r="P309" s="82"/>
      <c r="Q309" s="82"/>
      <c r="R309" s="82"/>
      <c r="S309" s="82"/>
      <c r="T309" s="83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T309" s="15" t="s">
        <v>134</v>
      </c>
      <c r="AU309" s="15" t="s">
        <v>85</v>
      </c>
    </row>
    <row r="310" s="13" customFormat="1">
      <c r="A310" s="13"/>
      <c r="B310" s="224"/>
      <c r="C310" s="225"/>
      <c r="D310" s="226" t="s">
        <v>182</v>
      </c>
      <c r="E310" s="227" t="s">
        <v>19</v>
      </c>
      <c r="F310" s="228" t="s">
        <v>821</v>
      </c>
      <c r="G310" s="225"/>
      <c r="H310" s="229">
        <v>199.47999999999999</v>
      </c>
      <c r="I310" s="230"/>
      <c r="J310" s="225"/>
      <c r="K310" s="225"/>
      <c r="L310" s="231"/>
      <c r="M310" s="232"/>
      <c r="N310" s="233"/>
      <c r="O310" s="233"/>
      <c r="P310" s="233"/>
      <c r="Q310" s="233"/>
      <c r="R310" s="233"/>
      <c r="S310" s="233"/>
      <c r="T310" s="23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5" t="s">
        <v>182</v>
      </c>
      <c r="AU310" s="235" t="s">
        <v>85</v>
      </c>
      <c r="AV310" s="13" t="s">
        <v>85</v>
      </c>
      <c r="AW310" s="13" t="s">
        <v>35</v>
      </c>
      <c r="AX310" s="13" t="s">
        <v>83</v>
      </c>
      <c r="AY310" s="235" t="s">
        <v>126</v>
      </c>
    </row>
    <row r="311" s="2" customFormat="1" ht="37.8" customHeight="1">
      <c r="A311" s="36"/>
      <c r="B311" s="37"/>
      <c r="C311" s="194" t="s">
        <v>822</v>
      </c>
      <c r="D311" s="194" t="s">
        <v>127</v>
      </c>
      <c r="E311" s="195" t="s">
        <v>823</v>
      </c>
      <c r="F311" s="196" t="s">
        <v>824</v>
      </c>
      <c r="G311" s="197" t="s">
        <v>266</v>
      </c>
      <c r="H311" s="198">
        <v>7.5</v>
      </c>
      <c r="I311" s="199"/>
      <c r="J311" s="200">
        <f>ROUND(I311*H311,2)</f>
        <v>0</v>
      </c>
      <c r="K311" s="196" t="s">
        <v>131</v>
      </c>
      <c r="L311" s="42"/>
      <c r="M311" s="201" t="s">
        <v>19</v>
      </c>
      <c r="N311" s="202" t="s">
        <v>46</v>
      </c>
      <c r="O311" s="82"/>
      <c r="P311" s="203">
        <f>O311*H311</f>
        <v>0</v>
      </c>
      <c r="Q311" s="203">
        <v>0.00024000000000000001</v>
      </c>
      <c r="R311" s="203">
        <f>Q311*H311</f>
        <v>0.0018</v>
      </c>
      <c r="S311" s="203">
        <v>0</v>
      </c>
      <c r="T311" s="204">
        <f>S311*H311</f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205" t="s">
        <v>145</v>
      </c>
      <c r="AT311" s="205" t="s">
        <v>127</v>
      </c>
      <c r="AU311" s="205" t="s">
        <v>85</v>
      </c>
      <c r="AY311" s="15" t="s">
        <v>126</v>
      </c>
      <c r="BE311" s="206">
        <f>IF(N311="základní",J311,0)</f>
        <v>0</v>
      </c>
      <c r="BF311" s="206">
        <f>IF(N311="snížená",J311,0)</f>
        <v>0</v>
      </c>
      <c r="BG311" s="206">
        <f>IF(N311="zákl. přenesená",J311,0)</f>
        <v>0</v>
      </c>
      <c r="BH311" s="206">
        <f>IF(N311="sníž. přenesená",J311,0)</f>
        <v>0</v>
      </c>
      <c r="BI311" s="206">
        <f>IF(N311="nulová",J311,0)</f>
        <v>0</v>
      </c>
      <c r="BJ311" s="15" t="s">
        <v>83</v>
      </c>
      <c r="BK311" s="206">
        <f>ROUND(I311*H311,2)</f>
        <v>0</v>
      </c>
      <c r="BL311" s="15" t="s">
        <v>145</v>
      </c>
      <c r="BM311" s="205" t="s">
        <v>825</v>
      </c>
    </row>
    <row r="312" s="2" customFormat="1">
      <c r="A312" s="36"/>
      <c r="B312" s="37"/>
      <c r="C312" s="38"/>
      <c r="D312" s="207" t="s">
        <v>134</v>
      </c>
      <c r="E312" s="38"/>
      <c r="F312" s="208" t="s">
        <v>826</v>
      </c>
      <c r="G312" s="38"/>
      <c r="H312" s="38"/>
      <c r="I312" s="209"/>
      <c r="J312" s="38"/>
      <c r="K312" s="38"/>
      <c r="L312" s="42"/>
      <c r="M312" s="210"/>
      <c r="N312" s="211"/>
      <c r="O312" s="82"/>
      <c r="P312" s="82"/>
      <c r="Q312" s="82"/>
      <c r="R312" s="82"/>
      <c r="S312" s="82"/>
      <c r="T312" s="83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T312" s="15" t="s">
        <v>134</v>
      </c>
      <c r="AU312" s="15" t="s">
        <v>85</v>
      </c>
    </row>
    <row r="313" s="13" customFormat="1">
      <c r="A313" s="13"/>
      <c r="B313" s="224"/>
      <c r="C313" s="225"/>
      <c r="D313" s="226" t="s">
        <v>182</v>
      </c>
      <c r="E313" s="227" t="s">
        <v>19</v>
      </c>
      <c r="F313" s="228" t="s">
        <v>827</v>
      </c>
      <c r="G313" s="225"/>
      <c r="H313" s="229">
        <v>7.5</v>
      </c>
      <c r="I313" s="230"/>
      <c r="J313" s="225"/>
      <c r="K313" s="225"/>
      <c r="L313" s="231"/>
      <c r="M313" s="232"/>
      <c r="N313" s="233"/>
      <c r="O313" s="233"/>
      <c r="P313" s="233"/>
      <c r="Q313" s="233"/>
      <c r="R313" s="233"/>
      <c r="S313" s="233"/>
      <c r="T313" s="23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5" t="s">
        <v>182</v>
      </c>
      <c r="AU313" s="235" t="s">
        <v>85</v>
      </c>
      <c r="AV313" s="13" t="s">
        <v>85</v>
      </c>
      <c r="AW313" s="13" t="s">
        <v>35</v>
      </c>
      <c r="AX313" s="13" t="s">
        <v>83</v>
      </c>
      <c r="AY313" s="235" t="s">
        <v>126</v>
      </c>
    </row>
    <row r="314" s="2" customFormat="1" ht="24.15" customHeight="1">
      <c r="A314" s="36"/>
      <c r="B314" s="37"/>
      <c r="C314" s="237" t="s">
        <v>828</v>
      </c>
      <c r="D314" s="237" t="s">
        <v>284</v>
      </c>
      <c r="E314" s="238" t="s">
        <v>829</v>
      </c>
      <c r="F314" s="239" t="s">
        <v>830</v>
      </c>
      <c r="G314" s="240" t="s">
        <v>250</v>
      </c>
      <c r="H314" s="241">
        <v>0.0060000000000000001</v>
      </c>
      <c r="I314" s="242"/>
      <c r="J314" s="243">
        <f>ROUND(I314*H314,2)</f>
        <v>0</v>
      </c>
      <c r="K314" s="239" t="s">
        <v>131</v>
      </c>
      <c r="L314" s="244"/>
      <c r="M314" s="245" t="s">
        <v>19</v>
      </c>
      <c r="N314" s="246" t="s">
        <v>46</v>
      </c>
      <c r="O314" s="82"/>
      <c r="P314" s="203">
        <f>O314*H314</f>
        <v>0</v>
      </c>
      <c r="Q314" s="203">
        <v>1</v>
      </c>
      <c r="R314" s="203">
        <f>Q314*H314</f>
        <v>0.0060000000000000001</v>
      </c>
      <c r="S314" s="203">
        <v>0</v>
      </c>
      <c r="T314" s="204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205" t="s">
        <v>221</v>
      </c>
      <c r="AT314" s="205" t="s">
        <v>284</v>
      </c>
      <c r="AU314" s="205" t="s">
        <v>85</v>
      </c>
      <c r="AY314" s="15" t="s">
        <v>126</v>
      </c>
      <c r="BE314" s="206">
        <f>IF(N314="základní",J314,0)</f>
        <v>0</v>
      </c>
      <c r="BF314" s="206">
        <f>IF(N314="snížená",J314,0)</f>
        <v>0</v>
      </c>
      <c r="BG314" s="206">
        <f>IF(N314="zákl. přenesená",J314,0)</f>
        <v>0</v>
      </c>
      <c r="BH314" s="206">
        <f>IF(N314="sníž. přenesená",J314,0)</f>
        <v>0</v>
      </c>
      <c r="BI314" s="206">
        <f>IF(N314="nulová",J314,0)</f>
        <v>0</v>
      </c>
      <c r="BJ314" s="15" t="s">
        <v>83</v>
      </c>
      <c r="BK314" s="206">
        <f>ROUND(I314*H314,2)</f>
        <v>0</v>
      </c>
      <c r="BL314" s="15" t="s">
        <v>145</v>
      </c>
      <c r="BM314" s="205" t="s">
        <v>831</v>
      </c>
    </row>
    <row r="315" s="13" customFormat="1">
      <c r="A315" s="13"/>
      <c r="B315" s="224"/>
      <c r="C315" s="225"/>
      <c r="D315" s="226" t="s">
        <v>182</v>
      </c>
      <c r="E315" s="225"/>
      <c r="F315" s="228" t="s">
        <v>832</v>
      </c>
      <c r="G315" s="225"/>
      <c r="H315" s="229">
        <v>0.0060000000000000001</v>
      </c>
      <c r="I315" s="230"/>
      <c r="J315" s="225"/>
      <c r="K315" s="225"/>
      <c r="L315" s="231"/>
      <c r="M315" s="232"/>
      <c r="N315" s="233"/>
      <c r="O315" s="233"/>
      <c r="P315" s="233"/>
      <c r="Q315" s="233"/>
      <c r="R315" s="233"/>
      <c r="S315" s="233"/>
      <c r="T315" s="23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5" t="s">
        <v>182</v>
      </c>
      <c r="AU315" s="235" t="s">
        <v>85</v>
      </c>
      <c r="AV315" s="13" t="s">
        <v>85</v>
      </c>
      <c r="AW315" s="13" t="s">
        <v>4</v>
      </c>
      <c r="AX315" s="13" t="s">
        <v>83</v>
      </c>
      <c r="AY315" s="235" t="s">
        <v>126</v>
      </c>
    </row>
    <row r="316" s="2" customFormat="1" ht="24.15" customHeight="1">
      <c r="A316" s="36"/>
      <c r="B316" s="37"/>
      <c r="C316" s="194" t="s">
        <v>833</v>
      </c>
      <c r="D316" s="194" t="s">
        <v>127</v>
      </c>
      <c r="E316" s="195" t="s">
        <v>834</v>
      </c>
      <c r="F316" s="196" t="s">
        <v>835</v>
      </c>
      <c r="G316" s="197" t="s">
        <v>266</v>
      </c>
      <c r="H316" s="198">
        <v>7.5</v>
      </c>
      <c r="I316" s="199"/>
      <c r="J316" s="200">
        <f>ROUND(I316*H316,2)</f>
        <v>0</v>
      </c>
      <c r="K316" s="196" t="s">
        <v>131</v>
      </c>
      <c r="L316" s="42"/>
      <c r="M316" s="201" t="s">
        <v>19</v>
      </c>
      <c r="N316" s="202" t="s">
        <v>46</v>
      </c>
      <c r="O316" s="82"/>
      <c r="P316" s="203">
        <f>O316*H316</f>
        <v>0</v>
      </c>
      <c r="Q316" s="203">
        <v>0</v>
      </c>
      <c r="R316" s="203">
        <f>Q316*H316</f>
        <v>0</v>
      </c>
      <c r="S316" s="203">
        <v>0</v>
      </c>
      <c r="T316" s="204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205" t="s">
        <v>145</v>
      </c>
      <c r="AT316" s="205" t="s">
        <v>127</v>
      </c>
      <c r="AU316" s="205" t="s">
        <v>85</v>
      </c>
      <c r="AY316" s="15" t="s">
        <v>126</v>
      </c>
      <c r="BE316" s="206">
        <f>IF(N316="základní",J316,0)</f>
        <v>0</v>
      </c>
      <c r="BF316" s="206">
        <f>IF(N316="snížená",J316,0)</f>
        <v>0</v>
      </c>
      <c r="BG316" s="206">
        <f>IF(N316="zákl. přenesená",J316,0)</f>
        <v>0</v>
      </c>
      <c r="BH316" s="206">
        <f>IF(N316="sníž. přenesená",J316,0)</f>
        <v>0</v>
      </c>
      <c r="BI316" s="206">
        <f>IF(N316="nulová",J316,0)</f>
        <v>0</v>
      </c>
      <c r="BJ316" s="15" t="s">
        <v>83</v>
      </c>
      <c r="BK316" s="206">
        <f>ROUND(I316*H316,2)</f>
        <v>0</v>
      </c>
      <c r="BL316" s="15" t="s">
        <v>145</v>
      </c>
      <c r="BM316" s="205" t="s">
        <v>836</v>
      </c>
    </row>
    <row r="317" s="2" customFormat="1">
      <c r="A317" s="36"/>
      <c r="B317" s="37"/>
      <c r="C317" s="38"/>
      <c r="D317" s="207" t="s">
        <v>134</v>
      </c>
      <c r="E317" s="38"/>
      <c r="F317" s="208" t="s">
        <v>837</v>
      </c>
      <c r="G317" s="38"/>
      <c r="H317" s="38"/>
      <c r="I317" s="209"/>
      <c r="J317" s="38"/>
      <c r="K317" s="38"/>
      <c r="L317" s="42"/>
      <c r="M317" s="210"/>
      <c r="N317" s="211"/>
      <c r="O317" s="82"/>
      <c r="P317" s="82"/>
      <c r="Q317" s="82"/>
      <c r="R317" s="82"/>
      <c r="S317" s="82"/>
      <c r="T317" s="83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T317" s="15" t="s">
        <v>134</v>
      </c>
      <c r="AU317" s="15" t="s">
        <v>85</v>
      </c>
    </row>
    <row r="318" s="11" customFormat="1" ht="22.8" customHeight="1">
      <c r="A318" s="11"/>
      <c r="B318" s="180"/>
      <c r="C318" s="181"/>
      <c r="D318" s="182" t="s">
        <v>74</v>
      </c>
      <c r="E318" s="222" t="s">
        <v>381</v>
      </c>
      <c r="F318" s="222" t="s">
        <v>382</v>
      </c>
      <c r="G318" s="181"/>
      <c r="H318" s="181"/>
      <c r="I318" s="184"/>
      <c r="J318" s="223">
        <f>BK318</f>
        <v>0</v>
      </c>
      <c r="K318" s="181"/>
      <c r="L318" s="186"/>
      <c r="M318" s="187"/>
      <c r="N318" s="188"/>
      <c r="O318" s="188"/>
      <c r="P318" s="189">
        <f>SUM(P319:P320)</f>
        <v>0</v>
      </c>
      <c r="Q318" s="188"/>
      <c r="R318" s="189">
        <f>SUM(R319:R320)</f>
        <v>0</v>
      </c>
      <c r="S318" s="188"/>
      <c r="T318" s="190">
        <f>SUM(T319:T320)</f>
        <v>0</v>
      </c>
      <c r="U318" s="11"/>
      <c r="V318" s="11"/>
      <c r="W318" s="11"/>
      <c r="X318" s="11"/>
      <c r="Y318" s="11"/>
      <c r="Z318" s="11"/>
      <c r="AA318" s="11"/>
      <c r="AB318" s="11"/>
      <c r="AC318" s="11"/>
      <c r="AD318" s="11"/>
      <c r="AE318" s="11"/>
      <c r="AR318" s="191" t="s">
        <v>83</v>
      </c>
      <c r="AT318" s="192" t="s">
        <v>74</v>
      </c>
      <c r="AU318" s="192" t="s">
        <v>83</v>
      </c>
      <c r="AY318" s="191" t="s">
        <v>126</v>
      </c>
      <c r="BK318" s="193">
        <f>SUM(BK319:BK320)</f>
        <v>0</v>
      </c>
    </row>
    <row r="319" s="2" customFormat="1" ht="55.5" customHeight="1">
      <c r="A319" s="36"/>
      <c r="B319" s="37"/>
      <c r="C319" s="194" t="s">
        <v>838</v>
      </c>
      <c r="D319" s="194" t="s">
        <v>127</v>
      </c>
      <c r="E319" s="195" t="s">
        <v>839</v>
      </c>
      <c r="F319" s="196" t="s">
        <v>840</v>
      </c>
      <c r="G319" s="197" t="s">
        <v>250</v>
      </c>
      <c r="H319" s="198">
        <v>2379.8649999999998</v>
      </c>
      <c r="I319" s="199"/>
      <c r="J319" s="200">
        <f>ROUND(I319*H319,2)</f>
        <v>0</v>
      </c>
      <c r="K319" s="196" t="s">
        <v>131</v>
      </c>
      <c r="L319" s="42"/>
      <c r="M319" s="201" t="s">
        <v>19</v>
      </c>
      <c r="N319" s="202" t="s">
        <v>46</v>
      </c>
      <c r="O319" s="82"/>
      <c r="P319" s="203">
        <f>O319*H319</f>
        <v>0</v>
      </c>
      <c r="Q319" s="203">
        <v>0</v>
      </c>
      <c r="R319" s="203">
        <f>Q319*H319</f>
        <v>0</v>
      </c>
      <c r="S319" s="203">
        <v>0</v>
      </c>
      <c r="T319" s="204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205" t="s">
        <v>145</v>
      </c>
      <c r="AT319" s="205" t="s">
        <v>127</v>
      </c>
      <c r="AU319" s="205" t="s">
        <v>85</v>
      </c>
      <c r="AY319" s="15" t="s">
        <v>126</v>
      </c>
      <c r="BE319" s="206">
        <f>IF(N319="základní",J319,0)</f>
        <v>0</v>
      </c>
      <c r="BF319" s="206">
        <f>IF(N319="snížená",J319,0)</f>
        <v>0</v>
      </c>
      <c r="BG319" s="206">
        <f>IF(N319="zákl. přenesená",J319,0)</f>
        <v>0</v>
      </c>
      <c r="BH319" s="206">
        <f>IF(N319="sníž. přenesená",J319,0)</f>
        <v>0</v>
      </c>
      <c r="BI319" s="206">
        <f>IF(N319="nulová",J319,0)</f>
        <v>0</v>
      </c>
      <c r="BJ319" s="15" t="s">
        <v>83</v>
      </c>
      <c r="BK319" s="206">
        <f>ROUND(I319*H319,2)</f>
        <v>0</v>
      </c>
      <c r="BL319" s="15" t="s">
        <v>145</v>
      </c>
      <c r="BM319" s="205" t="s">
        <v>841</v>
      </c>
    </row>
    <row r="320" s="2" customFormat="1">
      <c r="A320" s="36"/>
      <c r="B320" s="37"/>
      <c r="C320" s="38"/>
      <c r="D320" s="207" t="s">
        <v>134</v>
      </c>
      <c r="E320" s="38"/>
      <c r="F320" s="208" t="s">
        <v>842</v>
      </c>
      <c r="G320" s="38"/>
      <c r="H320" s="38"/>
      <c r="I320" s="209"/>
      <c r="J320" s="38"/>
      <c r="K320" s="38"/>
      <c r="L320" s="42"/>
      <c r="M320" s="210"/>
      <c r="N320" s="211"/>
      <c r="O320" s="82"/>
      <c r="P320" s="82"/>
      <c r="Q320" s="82"/>
      <c r="R320" s="82"/>
      <c r="S320" s="82"/>
      <c r="T320" s="83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T320" s="15" t="s">
        <v>134</v>
      </c>
      <c r="AU320" s="15" t="s">
        <v>85</v>
      </c>
    </row>
    <row r="321" s="11" customFormat="1" ht="25.92" customHeight="1">
      <c r="A321" s="11"/>
      <c r="B321" s="180"/>
      <c r="C321" s="181"/>
      <c r="D321" s="182" t="s">
        <v>74</v>
      </c>
      <c r="E321" s="183" t="s">
        <v>388</v>
      </c>
      <c r="F321" s="183" t="s">
        <v>389</v>
      </c>
      <c r="G321" s="181"/>
      <c r="H321" s="181"/>
      <c r="I321" s="184"/>
      <c r="J321" s="185">
        <f>BK321</f>
        <v>0</v>
      </c>
      <c r="K321" s="181"/>
      <c r="L321" s="186"/>
      <c r="M321" s="187"/>
      <c r="N321" s="188"/>
      <c r="O321" s="188"/>
      <c r="P321" s="189">
        <f>P322+P383+P415+P423+P433+P443+P450+P461+P491+P512+P525+P531</f>
        <v>0</v>
      </c>
      <c r="Q321" s="188"/>
      <c r="R321" s="189">
        <f>R322+R383+R415+R423+R433+R443+R450+R461+R491+R512+R525+R531</f>
        <v>44.27016845</v>
      </c>
      <c r="S321" s="188"/>
      <c r="T321" s="190">
        <f>T322+T383+T415+T423+T433+T443+T450+T461+T491+T512+T525+T531</f>
        <v>0.26183689999999998</v>
      </c>
      <c r="U321" s="11"/>
      <c r="V321" s="11"/>
      <c r="W321" s="11"/>
      <c r="X321" s="11"/>
      <c r="Y321" s="11"/>
      <c r="Z321" s="11"/>
      <c r="AA321" s="11"/>
      <c r="AB321" s="11"/>
      <c r="AC321" s="11"/>
      <c r="AD321" s="11"/>
      <c r="AE321" s="11"/>
      <c r="AR321" s="191" t="s">
        <v>85</v>
      </c>
      <c r="AT321" s="192" t="s">
        <v>74</v>
      </c>
      <c r="AU321" s="192" t="s">
        <v>75</v>
      </c>
      <c r="AY321" s="191" t="s">
        <v>126</v>
      </c>
      <c r="BK321" s="193">
        <f>BK322+BK383+BK415+BK423+BK433+BK443+BK450+BK461+BK491+BK512+BK525+BK531</f>
        <v>0</v>
      </c>
    </row>
    <row r="322" s="11" customFormat="1" ht="22.8" customHeight="1">
      <c r="A322" s="11"/>
      <c r="B322" s="180"/>
      <c r="C322" s="181"/>
      <c r="D322" s="182" t="s">
        <v>74</v>
      </c>
      <c r="E322" s="222" t="s">
        <v>390</v>
      </c>
      <c r="F322" s="222" t="s">
        <v>391</v>
      </c>
      <c r="G322" s="181"/>
      <c r="H322" s="181"/>
      <c r="I322" s="184"/>
      <c r="J322" s="223">
        <f>BK322</f>
        <v>0</v>
      </c>
      <c r="K322" s="181"/>
      <c r="L322" s="186"/>
      <c r="M322" s="187"/>
      <c r="N322" s="188"/>
      <c r="O322" s="188"/>
      <c r="P322" s="189">
        <f>SUM(P323:P382)</f>
        <v>0</v>
      </c>
      <c r="Q322" s="188"/>
      <c r="R322" s="189">
        <f>SUM(R323:R382)</f>
        <v>16.168993239999999</v>
      </c>
      <c r="S322" s="188"/>
      <c r="T322" s="190">
        <f>SUM(T323:T382)</f>
        <v>0</v>
      </c>
      <c r="U322" s="11"/>
      <c r="V322" s="11"/>
      <c r="W322" s="11"/>
      <c r="X322" s="11"/>
      <c r="Y322" s="11"/>
      <c r="Z322" s="11"/>
      <c r="AA322" s="11"/>
      <c r="AB322" s="11"/>
      <c r="AC322" s="11"/>
      <c r="AD322" s="11"/>
      <c r="AE322" s="11"/>
      <c r="AR322" s="191" t="s">
        <v>85</v>
      </c>
      <c r="AT322" s="192" t="s">
        <v>74</v>
      </c>
      <c r="AU322" s="192" t="s">
        <v>83</v>
      </c>
      <c r="AY322" s="191" t="s">
        <v>126</v>
      </c>
      <c r="BK322" s="193">
        <f>SUM(BK323:BK382)</f>
        <v>0</v>
      </c>
    </row>
    <row r="323" s="2" customFormat="1" ht="37.8" customHeight="1">
      <c r="A323" s="36"/>
      <c r="B323" s="37"/>
      <c r="C323" s="194" t="s">
        <v>843</v>
      </c>
      <c r="D323" s="194" t="s">
        <v>127</v>
      </c>
      <c r="E323" s="195" t="s">
        <v>844</v>
      </c>
      <c r="F323" s="196" t="s">
        <v>845</v>
      </c>
      <c r="G323" s="197" t="s">
        <v>179</v>
      </c>
      <c r="H323" s="198">
        <v>725.91800000000001</v>
      </c>
      <c r="I323" s="199"/>
      <c r="J323" s="200">
        <f>ROUND(I323*H323,2)</f>
        <v>0</v>
      </c>
      <c r="K323" s="196" t="s">
        <v>131</v>
      </c>
      <c r="L323" s="42"/>
      <c r="M323" s="201" t="s">
        <v>19</v>
      </c>
      <c r="N323" s="202" t="s">
        <v>46</v>
      </c>
      <c r="O323" s="82"/>
      <c r="P323" s="203">
        <f>O323*H323</f>
        <v>0</v>
      </c>
      <c r="Q323" s="203">
        <v>0</v>
      </c>
      <c r="R323" s="203">
        <f>Q323*H323</f>
        <v>0</v>
      </c>
      <c r="S323" s="203">
        <v>0</v>
      </c>
      <c r="T323" s="204">
        <f>S323*H323</f>
        <v>0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205" t="s">
        <v>232</v>
      </c>
      <c r="AT323" s="205" t="s">
        <v>127</v>
      </c>
      <c r="AU323" s="205" t="s">
        <v>85</v>
      </c>
      <c r="AY323" s="15" t="s">
        <v>126</v>
      </c>
      <c r="BE323" s="206">
        <f>IF(N323="základní",J323,0)</f>
        <v>0</v>
      </c>
      <c r="BF323" s="206">
        <f>IF(N323="snížená",J323,0)</f>
        <v>0</v>
      </c>
      <c r="BG323" s="206">
        <f>IF(N323="zákl. přenesená",J323,0)</f>
        <v>0</v>
      </c>
      <c r="BH323" s="206">
        <f>IF(N323="sníž. přenesená",J323,0)</f>
        <v>0</v>
      </c>
      <c r="BI323" s="206">
        <f>IF(N323="nulová",J323,0)</f>
        <v>0</v>
      </c>
      <c r="BJ323" s="15" t="s">
        <v>83</v>
      </c>
      <c r="BK323" s="206">
        <f>ROUND(I323*H323,2)</f>
        <v>0</v>
      </c>
      <c r="BL323" s="15" t="s">
        <v>232</v>
      </c>
      <c r="BM323" s="205" t="s">
        <v>846</v>
      </c>
    </row>
    <row r="324" s="2" customFormat="1">
      <c r="A324" s="36"/>
      <c r="B324" s="37"/>
      <c r="C324" s="38"/>
      <c r="D324" s="207" t="s">
        <v>134</v>
      </c>
      <c r="E324" s="38"/>
      <c r="F324" s="208" t="s">
        <v>847</v>
      </c>
      <c r="G324" s="38"/>
      <c r="H324" s="38"/>
      <c r="I324" s="209"/>
      <c r="J324" s="38"/>
      <c r="K324" s="38"/>
      <c r="L324" s="42"/>
      <c r="M324" s="210"/>
      <c r="N324" s="211"/>
      <c r="O324" s="82"/>
      <c r="P324" s="82"/>
      <c r="Q324" s="82"/>
      <c r="R324" s="82"/>
      <c r="S324" s="82"/>
      <c r="T324" s="83"/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T324" s="15" t="s">
        <v>134</v>
      </c>
      <c r="AU324" s="15" t="s">
        <v>85</v>
      </c>
    </row>
    <row r="325" s="13" customFormat="1">
      <c r="A325" s="13"/>
      <c r="B325" s="224"/>
      <c r="C325" s="225"/>
      <c r="D325" s="226" t="s">
        <v>182</v>
      </c>
      <c r="E325" s="225"/>
      <c r="F325" s="228" t="s">
        <v>848</v>
      </c>
      <c r="G325" s="225"/>
      <c r="H325" s="229">
        <v>725.91800000000001</v>
      </c>
      <c r="I325" s="230"/>
      <c r="J325" s="225"/>
      <c r="K325" s="225"/>
      <c r="L325" s="231"/>
      <c r="M325" s="232"/>
      <c r="N325" s="233"/>
      <c r="O325" s="233"/>
      <c r="P325" s="233"/>
      <c r="Q325" s="233"/>
      <c r="R325" s="233"/>
      <c r="S325" s="233"/>
      <c r="T325" s="23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5" t="s">
        <v>182</v>
      </c>
      <c r="AU325" s="235" t="s">
        <v>85</v>
      </c>
      <c r="AV325" s="13" t="s">
        <v>85</v>
      </c>
      <c r="AW325" s="13" t="s">
        <v>4</v>
      </c>
      <c r="AX325" s="13" t="s">
        <v>83</v>
      </c>
      <c r="AY325" s="235" t="s">
        <v>126</v>
      </c>
    </row>
    <row r="326" s="2" customFormat="1" ht="16.5" customHeight="1">
      <c r="A326" s="36"/>
      <c r="B326" s="37"/>
      <c r="C326" s="237" t="s">
        <v>849</v>
      </c>
      <c r="D326" s="237" t="s">
        <v>284</v>
      </c>
      <c r="E326" s="238" t="s">
        <v>850</v>
      </c>
      <c r="F326" s="239" t="s">
        <v>851</v>
      </c>
      <c r="G326" s="240" t="s">
        <v>250</v>
      </c>
      <c r="H326" s="241">
        <v>0.28299999999999997</v>
      </c>
      <c r="I326" s="242"/>
      <c r="J326" s="243">
        <f>ROUND(I326*H326,2)</f>
        <v>0</v>
      </c>
      <c r="K326" s="239" t="s">
        <v>131</v>
      </c>
      <c r="L326" s="244"/>
      <c r="M326" s="245" t="s">
        <v>19</v>
      </c>
      <c r="N326" s="246" t="s">
        <v>46</v>
      </c>
      <c r="O326" s="82"/>
      <c r="P326" s="203">
        <f>O326*H326</f>
        <v>0</v>
      </c>
      <c r="Q326" s="203">
        <v>1</v>
      </c>
      <c r="R326" s="203">
        <f>Q326*H326</f>
        <v>0.28299999999999997</v>
      </c>
      <c r="S326" s="203">
        <v>0</v>
      </c>
      <c r="T326" s="204">
        <f>S326*H326</f>
        <v>0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205" t="s">
        <v>365</v>
      </c>
      <c r="AT326" s="205" t="s">
        <v>284</v>
      </c>
      <c r="AU326" s="205" t="s">
        <v>85</v>
      </c>
      <c r="AY326" s="15" t="s">
        <v>126</v>
      </c>
      <c r="BE326" s="206">
        <f>IF(N326="základní",J326,0)</f>
        <v>0</v>
      </c>
      <c r="BF326" s="206">
        <f>IF(N326="snížená",J326,0)</f>
        <v>0</v>
      </c>
      <c r="BG326" s="206">
        <f>IF(N326="zákl. přenesená",J326,0)</f>
        <v>0</v>
      </c>
      <c r="BH326" s="206">
        <f>IF(N326="sníž. přenesená",J326,0)</f>
        <v>0</v>
      </c>
      <c r="BI326" s="206">
        <f>IF(N326="nulová",J326,0)</f>
        <v>0</v>
      </c>
      <c r="BJ326" s="15" t="s">
        <v>83</v>
      </c>
      <c r="BK326" s="206">
        <f>ROUND(I326*H326,2)</f>
        <v>0</v>
      </c>
      <c r="BL326" s="15" t="s">
        <v>232</v>
      </c>
      <c r="BM326" s="205" t="s">
        <v>852</v>
      </c>
    </row>
    <row r="327" s="13" customFormat="1">
      <c r="A327" s="13"/>
      <c r="B327" s="224"/>
      <c r="C327" s="225"/>
      <c r="D327" s="226" t="s">
        <v>182</v>
      </c>
      <c r="E327" s="225"/>
      <c r="F327" s="228" t="s">
        <v>853</v>
      </c>
      <c r="G327" s="225"/>
      <c r="H327" s="229">
        <v>0.28299999999999997</v>
      </c>
      <c r="I327" s="230"/>
      <c r="J327" s="225"/>
      <c r="K327" s="225"/>
      <c r="L327" s="231"/>
      <c r="M327" s="232"/>
      <c r="N327" s="233"/>
      <c r="O327" s="233"/>
      <c r="P327" s="233"/>
      <c r="Q327" s="233"/>
      <c r="R327" s="233"/>
      <c r="S327" s="233"/>
      <c r="T327" s="23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5" t="s">
        <v>182</v>
      </c>
      <c r="AU327" s="235" t="s">
        <v>85</v>
      </c>
      <c r="AV327" s="13" t="s">
        <v>85</v>
      </c>
      <c r="AW327" s="13" t="s">
        <v>4</v>
      </c>
      <c r="AX327" s="13" t="s">
        <v>83</v>
      </c>
      <c r="AY327" s="235" t="s">
        <v>126</v>
      </c>
    </row>
    <row r="328" s="2" customFormat="1" ht="37.8" customHeight="1">
      <c r="A328" s="36"/>
      <c r="B328" s="37"/>
      <c r="C328" s="194" t="s">
        <v>854</v>
      </c>
      <c r="D328" s="194" t="s">
        <v>127</v>
      </c>
      <c r="E328" s="195" t="s">
        <v>855</v>
      </c>
      <c r="F328" s="196" t="s">
        <v>856</v>
      </c>
      <c r="G328" s="197" t="s">
        <v>179</v>
      </c>
      <c r="H328" s="198">
        <v>334.00999999999999</v>
      </c>
      <c r="I328" s="199"/>
      <c r="J328" s="200">
        <f>ROUND(I328*H328,2)</f>
        <v>0</v>
      </c>
      <c r="K328" s="196" t="s">
        <v>131</v>
      </c>
      <c r="L328" s="42"/>
      <c r="M328" s="201" t="s">
        <v>19</v>
      </c>
      <c r="N328" s="202" t="s">
        <v>46</v>
      </c>
      <c r="O328" s="82"/>
      <c r="P328" s="203">
        <f>O328*H328</f>
        <v>0</v>
      </c>
      <c r="Q328" s="203">
        <v>0</v>
      </c>
      <c r="R328" s="203">
        <f>Q328*H328</f>
        <v>0</v>
      </c>
      <c r="S328" s="203">
        <v>0</v>
      </c>
      <c r="T328" s="204">
        <f>S328*H328</f>
        <v>0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205" t="s">
        <v>232</v>
      </c>
      <c r="AT328" s="205" t="s">
        <v>127</v>
      </c>
      <c r="AU328" s="205" t="s">
        <v>85</v>
      </c>
      <c r="AY328" s="15" t="s">
        <v>126</v>
      </c>
      <c r="BE328" s="206">
        <f>IF(N328="základní",J328,0)</f>
        <v>0</v>
      </c>
      <c r="BF328" s="206">
        <f>IF(N328="snížená",J328,0)</f>
        <v>0</v>
      </c>
      <c r="BG328" s="206">
        <f>IF(N328="zákl. přenesená",J328,0)</f>
        <v>0</v>
      </c>
      <c r="BH328" s="206">
        <f>IF(N328="sníž. přenesená",J328,0)</f>
        <v>0</v>
      </c>
      <c r="BI328" s="206">
        <f>IF(N328="nulová",J328,0)</f>
        <v>0</v>
      </c>
      <c r="BJ328" s="15" t="s">
        <v>83</v>
      </c>
      <c r="BK328" s="206">
        <f>ROUND(I328*H328,2)</f>
        <v>0</v>
      </c>
      <c r="BL328" s="15" t="s">
        <v>232</v>
      </c>
      <c r="BM328" s="205" t="s">
        <v>857</v>
      </c>
    </row>
    <row r="329" s="2" customFormat="1">
      <c r="A329" s="36"/>
      <c r="B329" s="37"/>
      <c r="C329" s="38"/>
      <c r="D329" s="207" t="s">
        <v>134</v>
      </c>
      <c r="E329" s="38"/>
      <c r="F329" s="208" t="s">
        <v>858</v>
      </c>
      <c r="G329" s="38"/>
      <c r="H329" s="38"/>
      <c r="I329" s="209"/>
      <c r="J329" s="38"/>
      <c r="K329" s="38"/>
      <c r="L329" s="42"/>
      <c r="M329" s="210"/>
      <c r="N329" s="211"/>
      <c r="O329" s="82"/>
      <c r="P329" s="82"/>
      <c r="Q329" s="82"/>
      <c r="R329" s="82"/>
      <c r="S329" s="82"/>
      <c r="T329" s="83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T329" s="15" t="s">
        <v>134</v>
      </c>
      <c r="AU329" s="15" t="s">
        <v>85</v>
      </c>
    </row>
    <row r="330" s="13" customFormat="1">
      <c r="A330" s="13"/>
      <c r="B330" s="224"/>
      <c r="C330" s="225"/>
      <c r="D330" s="226" t="s">
        <v>182</v>
      </c>
      <c r="E330" s="225"/>
      <c r="F330" s="228" t="s">
        <v>859</v>
      </c>
      <c r="G330" s="225"/>
      <c r="H330" s="229">
        <v>334.00999999999999</v>
      </c>
      <c r="I330" s="230"/>
      <c r="J330" s="225"/>
      <c r="K330" s="225"/>
      <c r="L330" s="231"/>
      <c r="M330" s="232"/>
      <c r="N330" s="233"/>
      <c r="O330" s="233"/>
      <c r="P330" s="233"/>
      <c r="Q330" s="233"/>
      <c r="R330" s="233"/>
      <c r="S330" s="233"/>
      <c r="T330" s="23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5" t="s">
        <v>182</v>
      </c>
      <c r="AU330" s="235" t="s">
        <v>85</v>
      </c>
      <c r="AV330" s="13" t="s">
        <v>85</v>
      </c>
      <c r="AW330" s="13" t="s">
        <v>4</v>
      </c>
      <c r="AX330" s="13" t="s">
        <v>83</v>
      </c>
      <c r="AY330" s="235" t="s">
        <v>126</v>
      </c>
    </row>
    <row r="331" s="2" customFormat="1" ht="16.5" customHeight="1">
      <c r="A331" s="36"/>
      <c r="B331" s="37"/>
      <c r="C331" s="237" t="s">
        <v>860</v>
      </c>
      <c r="D331" s="237" t="s">
        <v>284</v>
      </c>
      <c r="E331" s="238" t="s">
        <v>850</v>
      </c>
      <c r="F331" s="239" t="s">
        <v>851</v>
      </c>
      <c r="G331" s="240" t="s">
        <v>250</v>
      </c>
      <c r="H331" s="241">
        <v>0.13700000000000001</v>
      </c>
      <c r="I331" s="242"/>
      <c r="J331" s="243">
        <f>ROUND(I331*H331,2)</f>
        <v>0</v>
      </c>
      <c r="K331" s="239" t="s">
        <v>131</v>
      </c>
      <c r="L331" s="244"/>
      <c r="M331" s="245" t="s">
        <v>19</v>
      </c>
      <c r="N331" s="246" t="s">
        <v>46</v>
      </c>
      <c r="O331" s="82"/>
      <c r="P331" s="203">
        <f>O331*H331</f>
        <v>0</v>
      </c>
      <c r="Q331" s="203">
        <v>1</v>
      </c>
      <c r="R331" s="203">
        <f>Q331*H331</f>
        <v>0.13700000000000001</v>
      </c>
      <c r="S331" s="203">
        <v>0</v>
      </c>
      <c r="T331" s="204">
        <f>S331*H331</f>
        <v>0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205" t="s">
        <v>365</v>
      </c>
      <c r="AT331" s="205" t="s">
        <v>284</v>
      </c>
      <c r="AU331" s="205" t="s">
        <v>85</v>
      </c>
      <c r="AY331" s="15" t="s">
        <v>126</v>
      </c>
      <c r="BE331" s="206">
        <f>IF(N331="základní",J331,0)</f>
        <v>0</v>
      </c>
      <c r="BF331" s="206">
        <f>IF(N331="snížená",J331,0)</f>
        <v>0</v>
      </c>
      <c r="BG331" s="206">
        <f>IF(N331="zákl. přenesená",J331,0)</f>
        <v>0</v>
      </c>
      <c r="BH331" s="206">
        <f>IF(N331="sníž. přenesená",J331,0)</f>
        <v>0</v>
      </c>
      <c r="BI331" s="206">
        <f>IF(N331="nulová",J331,0)</f>
        <v>0</v>
      </c>
      <c r="BJ331" s="15" t="s">
        <v>83</v>
      </c>
      <c r="BK331" s="206">
        <f>ROUND(I331*H331,2)</f>
        <v>0</v>
      </c>
      <c r="BL331" s="15" t="s">
        <v>232</v>
      </c>
      <c r="BM331" s="205" t="s">
        <v>861</v>
      </c>
    </row>
    <row r="332" s="13" customFormat="1">
      <c r="A332" s="13"/>
      <c r="B332" s="224"/>
      <c r="C332" s="225"/>
      <c r="D332" s="226" t="s">
        <v>182</v>
      </c>
      <c r="E332" s="225"/>
      <c r="F332" s="228" t="s">
        <v>862</v>
      </c>
      <c r="G332" s="225"/>
      <c r="H332" s="229">
        <v>0.13700000000000001</v>
      </c>
      <c r="I332" s="230"/>
      <c r="J332" s="225"/>
      <c r="K332" s="225"/>
      <c r="L332" s="231"/>
      <c r="M332" s="232"/>
      <c r="N332" s="233"/>
      <c r="O332" s="233"/>
      <c r="P332" s="233"/>
      <c r="Q332" s="233"/>
      <c r="R332" s="233"/>
      <c r="S332" s="233"/>
      <c r="T332" s="23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5" t="s">
        <v>182</v>
      </c>
      <c r="AU332" s="235" t="s">
        <v>85</v>
      </c>
      <c r="AV332" s="13" t="s">
        <v>85</v>
      </c>
      <c r="AW332" s="13" t="s">
        <v>4</v>
      </c>
      <c r="AX332" s="13" t="s">
        <v>83</v>
      </c>
      <c r="AY332" s="235" t="s">
        <v>126</v>
      </c>
    </row>
    <row r="333" s="2" customFormat="1" ht="24.15" customHeight="1">
      <c r="A333" s="36"/>
      <c r="B333" s="37"/>
      <c r="C333" s="194" t="s">
        <v>863</v>
      </c>
      <c r="D333" s="194" t="s">
        <v>127</v>
      </c>
      <c r="E333" s="195" t="s">
        <v>864</v>
      </c>
      <c r="F333" s="196" t="s">
        <v>865</v>
      </c>
      <c r="G333" s="197" t="s">
        <v>179</v>
      </c>
      <c r="H333" s="198">
        <v>362.959</v>
      </c>
      <c r="I333" s="199"/>
      <c r="J333" s="200">
        <f>ROUND(I333*H333,2)</f>
        <v>0</v>
      </c>
      <c r="K333" s="196" t="s">
        <v>131</v>
      </c>
      <c r="L333" s="42"/>
      <c r="M333" s="201" t="s">
        <v>19</v>
      </c>
      <c r="N333" s="202" t="s">
        <v>46</v>
      </c>
      <c r="O333" s="82"/>
      <c r="P333" s="203">
        <f>O333*H333</f>
        <v>0</v>
      </c>
      <c r="Q333" s="203">
        <v>0.00040000000000000002</v>
      </c>
      <c r="R333" s="203">
        <f>Q333*H333</f>
        <v>0.1451836</v>
      </c>
      <c r="S333" s="203">
        <v>0</v>
      </c>
      <c r="T333" s="204">
        <f>S333*H333</f>
        <v>0</v>
      </c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R333" s="205" t="s">
        <v>232</v>
      </c>
      <c r="AT333" s="205" t="s">
        <v>127</v>
      </c>
      <c r="AU333" s="205" t="s">
        <v>85</v>
      </c>
      <c r="AY333" s="15" t="s">
        <v>126</v>
      </c>
      <c r="BE333" s="206">
        <f>IF(N333="základní",J333,0)</f>
        <v>0</v>
      </c>
      <c r="BF333" s="206">
        <f>IF(N333="snížená",J333,0)</f>
        <v>0</v>
      </c>
      <c r="BG333" s="206">
        <f>IF(N333="zákl. přenesená",J333,0)</f>
        <v>0</v>
      </c>
      <c r="BH333" s="206">
        <f>IF(N333="sníž. přenesená",J333,0)</f>
        <v>0</v>
      </c>
      <c r="BI333" s="206">
        <f>IF(N333="nulová",J333,0)</f>
        <v>0</v>
      </c>
      <c r="BJ333" s="15" t="s">
        <v>83</v>
      </c>
      <c r="BK333" s="206">
        <f>ROUND(I333*H333,2)</f>
        <v>0</v>
      </c>
      <c r="BL333" s="15" t="s">
        <v>232</v>
      </c>
      <c r="BM333" s="205" t="s">
        <v>866</v>
      </c>
    </row>
    <row r="334" s="2" customFormat="1">
      <c r="A334" s="36"/>
      <c r="B334" s="37"/>
      <c r="C334" s="38"/>
      <c r="D334" s="207" t="s">
        <v>134</v>
      </c>
      <c r="E334" s="38"/>
      <c r="F334" s="208" t="s">
        <v>867</v>
      </c>
      <c r="G334" s="38"/>
      <c r="H334" s="38"/>
      <c r="I334" s="209"/>
      <c r="J334" s="38"/>
      <c r="K334" s="38"/>
      <c r="L334" s="42"/>
      <c r="M334" s="210"/>
      <c r="N334" s="211"/>
      <c r="O334" s="82"/>
      <c r="P334" s="82"/>
      <c r="Q334" s="82"/>
      <c r="R334" s="82"/>
      <c r="S334" s="82"/>
      <c r="T334" s="83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T334" s="15" t="s">
        <v>134</v>
      </c>
      <c r="AU334" s="15" t="s">
        <v>85</v>
      </c>
    </row>
    <row r="335" s="13" customFormat="1">
      <c r="A335" s="13"/>
      <c r="B335" s="224"/>
      <c r="C335" s="225"/>
      <c r="D335" s="226" t="s">
        <v>182</v>
      </c>
      <c r="E335" s="227" t="s">
        <v>19</v>
      </c>
      <c r="F335" s="228" t="s">
        <v>868</v>
      </c>
      <c r="G335" s="225"/>
      <c r="H335" s="229">
        <v>347.43400000000003</v>
      </c>
      <c r="I335" s="230"/>
      <c r="J335" s="225"/>
      <c r="K335" s="225"/>
      <c r="L335" s="231"/>
      <c r="M335" s="232"/>
      <c r="N335" s="233"/>
      <c r="O335" s="233"/>
      <c r="P335" s="233"/>
      <c r="Q335" s="233"/>
      <c r="R335" s="233"/>
      <c r="S335" s="233"/>
      <c r="T335" s="23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5" t="s">
        <v>182</v>
      </c>
      <c r="AU335" s="235" t="s">
        <v>85</v>
      </c>
      <c r="AV335" s="13" t="s">
        <v>85</v>
      </c>
      <c r="AW335" s="13" t="s">
        <v>35</v>
      </c>
      <c r="AX335" s="13" t="s">
        <v>75</v>
      </c>
      <c r="AY335" s="235" t="s">
        <v>126</v>
      </c>
    </row>
    <row r="336" s="13" customFormat="1">
      <c r="A336" s="13"/>
      <c r="B336" s="224"/>
      <c r="C336" s="225"/>
      <c r="D336" s="226" t="s">
        <v>182</v>
      </c>
      <c r="E336" s="227" t="s">
        <v>19</v>
      </c>
      <c r="F336" s="228" t="s">
        <v>869</v>
      </c>
      <c r="G336" s="225"/>
      <c r="H336" s="229">
        <v>15.525</v>
      </c>
      <c r="I336" s="230"/>
      <c r="J336" s="225"/>
      <c r="K336" s="225"/>
      <c r="L336" s="231"/>
      <c r="M336" s="232"/>
      <c r="N336" s="233"/>
      <c r="O336" s="233"/>
      <c r="P336" s="233"/>
      <c r="Q336" s="233"/>
      <c r="R336" s="233"/>
      <c r="S336" s="233"/>
      <c r="T336" s="23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5" t="s">
        <v>182</v>
      </c>
      <c r="AU336" s="235" t="s">
        <v>85</v>
      </c>
      <c r="AV336" s="13" t="s">
        <v>85</v>
      </c>
      <c r="AW336" s="13" t="s">
        <v>35</v>
      </c>
      <c r="AX336" s="13" t="s">
        <v>75</v>
      </c>
      <c r="AY336" s="235" t="s">
        <v>126</v>
      </c>
    </row>
    <row r="337" s="2" customFormat="1" ht="49.05" customHeight="1">
      <c r="A337" s="36"/>
      <c r="B337" s="37"/>
      <c r="C337" s="237" t="s">
        <v>870</v>
      </c>
      <c r="D337" s="237" t="s">
        <v>284</v>
      </c>
      <c r="E337" s="238" t="s">
        <v>871</v>
      </c>
      <c r="F337" s="239" t="s">
        <v>872</v>
      </c>
      <c r="G337" s="240" t="s">
        <v>179</v>
      </c>
      <c r="H337" s="241">
        <v>423.029</v>
      </c>
      <c r="I337" s="242"/>
      <c r="J337" s="243">
        <f>ROUND(I337*H337,2)</f>
        <v>0</v>
      </c>
      <c r="K337" s="239" t="s">
        <v>131</v>
      </c>
      <c r="L337" s="244"/>
      <c r="M337" s="245" t="s">
        <v>19</v>
      </c>
      <c r="N337" s="246" t="s">
        <v>46</v>
      </c>
      <c r="O337" s="82"/>
      <c r="P337" s="203">
        <f>O337*H337</f>
        <v>0</v>
      </c>
      <c r="Q337" s="203">
        <v>0.0054000000000000003</v>
      </c>
      <c r="R337" s="203">
        <f>Q337*H337</f>
        <v>2.2843566000000002</v>
      </c>
      <c r="S337" s="203">
        <v>0</v>
      </c>
      <c r="T337" s="204">
        <f>S337*H337</f>
        <v>0</v>
      </c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R337" s="205" t="s">
        <v>365</v>
      </c>
      <c r="AT337" s="205" t="s">
        <v>284</v>
      </c>
      <c r="AU337" s="205" t="s">
        <v>85</v>
      </c>
      <c r="AY337" s="15" t="s">
        <v>126</v>
      </c>
      <c r="BE337" s="206">
        <f>IF(N337="základní",J337,0)</f>
        <v>0</v>
      </c>
      <c r="BF337" s="206">
        <f>IF(N337="snížená",J337,0)</f>
        <v>0</v>
      </c>
      <c r="BG337" s="206">
        <f>IF(N337="zákl. přenesená",J337,0)</f>
        <v>0</v>
      </c>
      <c r="BH337" s="206">
        <f>IF(N337="sníž. přenesená",J337,0)</f>
        <v>0</v>
      </c>
      <c r="BI337" s="206">
        <f>IF(N337="nulová",J337,0)</f>
        <v>0</v>
      </c>
      <c r="BJ337" s="15" t="s">
        <v>83</v>
      </c>
      <c r="BK337" s="206">
        <f>ROUND(I337*H337,2)</f>
        <v>0</v>
      </c>
      <c r="BL337" s="15" t="s">
        <v>232</v>
      </c>
      <c r="BM337" s="205" t="s">
        <v>873</v>
      </c>
    </row>
    <row r="338" s="13" customFormat="1">
      <c r="A338" s="13"/>
      <c r="B338" s="224"/>
      <c r="C338" s="225"/>
      <c r="D338" s="226" t="s">
        <v>182</v>
      </c>
      <c r="E338" s="225"/>
      <c r="F338" s="228" t="s">
        <v>874</v>
      </c>
      <c r="G338" s="225"/>
      <c r="H338" s="229">
        <v>423.029</v>
      </c>
      <c r="I338" s="230"/>
      <c r="J338" s="225"/>
      <c r="K338" s="225"/>
      <c r="L338" s="231"/>
      <c r="M338" s="232"/>
      <c r="N338" s="233"/>
      <c r="O338" s="233"/>
      <c r="P338" s="233"/>
      <c r="Q338" s="233"/>
      <c r="R338" s="233"/>
      <c r="S338" s="233"/>
      <c r="T338" s="234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5" t="s">
        <v>182</v>
      </c>
      <c r="AU338" s="235" t="s">
        <v>85</v>
      </c>
      <c r="AV338" s="13" t="s">
        <v>85</v>
      </c>
      <c r="AW338" s="13" t="s">
        <v>4</v>
      </c>
      <c r="AX338" s="13" t="s">
        <v>83</v>
      </c>
      <c r="AY338" s="235" t="s">
        <v>126</v>
      </c>
    </row>
    <row r="339" s="2" customFormat="1" ht="24.15" customHeight="1">
      <c r="A339" s="36"/>
      <c r="B339" s="37"/>
      <c r="C339" s="194" t="s">
        <v>875</v>
      </c>
      <c r="D339" s="194" t="s">
        <v>127</v>
      </c>
      <c r="E339" s="195" t="s">
        <v>876</v>
      </c>
      <c r="F339" s="196" t="s">
        <v>877</v>
      </c>
      <c r="G339" s="197" t="s">
        <v>179</v>
      </c>
      <c r="H339" s="198">
        <v>167.005</v>
      </c>
      <c r="I339" s="199"/>
      <c r="J339" s="200">
        <f>ROUND(I339*H339,2)</f>
        <v>0</v>
      </c>
      <c r="K339" s="196" t="s">
        <v>131</v>
      </c>
      <c r="L339" s="42"/>
      <c r="M339" s="201" t="s">
        <v>19</v>
      </c>
      <c r="N339" s="202" t="s">
        <v>46</v>
      </c>
      <c r="O339" s="82"/>
      <c r="P339" s="203">
        <f>O339*H339</f>
        <v>0</v>
      </c>
      <c r="Q339" s="203">
        <v>0.00040000000000000002</v>
      </c>
      <c r="R339" s="203">
        <f>Q339*H339</f>
        <v>0.066802</v>
      </c>
      <c r="S339" s="203">
        <v>0</v>
      </c>
      <c r="T339" s="204">
        <f>S339*H339</f>
        <v>0</v>
      </c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R339" s="205" t="s">
        <v>232</v>
      </c>
      <c r="AT339" s="205" t="s">
        <v>127</v>
      </c>
      <c r="AU339" s="205" t="s">
        <v>85</v>
      </c>
      <c r="AY339" s="15" t="s">
        <v>126</v>
      </c>
      <c r="BE339" s="206">
        <f>IF(N339="základní",J339,0)</f>
        <v>0</v>
      </c>
      <c r="BF339" s="206">
        <f>IF(N339="snížená",J339,0)</f>
        <v>0</v>
      </c>
      <c r="BG339" s="206">
        <f>IF(N339="zákl. přenesená",J339,0)</f>
        <v>0</v>
      </c>
      <c r="BH339" s="206">
        <f>IF(N339="sníž. přenesená",J339,0)</f>
        <v>0</v>
      </c>
      <c r="BI339" s="206">
        <f>IF(N339="nulová",J339,0)</f>
        <v>0</v>
      </c>
      <c r="BJ339" s="15" t="s">
        <v>83</v>
      </c>
      <c r="BK339" s="206">
        <f>ROUND(I339*H339,2)</f>
        <v>0</v>
      </c>
      <c r="BL339" s="15" t="s">
        <v>232</v>
      </c>
      <c r="BM339" s="205" t="s">
        <v>878</v>
      </c>
    </row>
    <row r="340" s="2" customFormat="1">
      <c r="A340" s="36"/>
      <c r="B340" s="37"/>
      <c r="C340" s="38"/>
      <c r="D340" s="207" t="s">
        <v>134</v>
      </c>
      <c r="E340" s="38"/>
      <c r="F340" s="208" t="s">
        <v>879</v>
      </c>
      <c r="G340" s="38"/>
      <c r="H340" s="38"/>
      <c r="I340" s="209"/>
      <c r="J340" s="38"/>
      <c r="K340" s="38"/>
      <c r="L340" s="42"/>
      <c r="M340" s="210"/>
      <c r="N340" s="211"/>
      <c r="O340" s="82"/>
      <c r="P340" s="82"/>
      <c r="Q340" s="82"/>
      <c r="R340" s="82"/>
      <c r="S340" s="82"/>
      <c r="T340" s="83"/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T340" s="15" t="s">
        <v>134</v>
      </c>
      <c r="AU340" s="15" t="s">
        <v>85</v>
      </c>
    </row>
    <row r="341" s="13" customFormat="1">
      <c r="A341" s="13"/>
      <c r="B341" s="224"/>
      <c r="C341" s="225"/>
      <c r="D341" s="226" t="s">
        <v>182</v>
      </c>
      <c r="E341" s="227" t="s">
        <v>19</v>
      </c>
      <c r="F341" s="228" t="s">
        <v>880</v>
      </c>
      <c r="G341" s="225"/>
      <c r="H341" s="229">
        <v>112.911</v>
      </c>
      <c r="I341" s="230"/>
      <c r="J341" s="225"/>
      <c r="K341" s="225"/>
      <c r="L341" s="231"/>
      <c r="M341" s="232"/>
      <c r="N341" s="233"/>
      <c r="O341" s="233"/>
      <c r="P341" s="233"/>
      <c r="Q341" s="233"/>
      <c r="R341" s="233"/>
      <c r="S341" s="233"/>
      <c r="T341" s="23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5" t="s">
        <v>182</v>
      </c>
      <c r="AU341" s="235" t="s">
        <v>85</v>
      </c>
      <c r="AV341" s="13" t="s">
        <v>85</v>
      </c>
      <c r="AW341" s="13" t="s">
        <v>35</v>
      </c>
      <c r="AX341" s="13" t="s">
        <v>75</v>
      </c>
      <c r="AY341" s="235" t="s">
        <v>126</v>
      </c>
    </row>
    <row r="342" s="13" customFormat="1">
      <c r="A342" s="13"/>
      <c r="B342" s="224"/>
      <c r="C342" s="225"/>
      <c r="D342" s="226" t="s">
        <v>182</v>
      </c>
      <c r="E342" s="227" t="s">
        <v>19</v>
      </c>
      <c r="F342" s="228" t="s">
        <v>881</v>
      </c>
      <c r="G342" s="225"/>
      <c r="H342" s="229">
        <v>11.76</v>
      </c>
      <c r="I342" s="230"/>
      <c r="J342" s="225"/>
      <c r="K342" s="225"/>
      <c r="L342" s="231"/>
      <c r="M342" s="232"/>
      <c r="N342" s="233"/>
      <c r="O342" s="233"/>
      <c r="P342" s="233"/>
      <c r="Q342" s="233"/>
      <c r="R342" s="233"/>
      <c r="S342" s="233"/>
      <c r="T342" s="23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5" t="s">
        <v>182</v>
      </c>
      <c r="AU342" s="235" t="s">
        <v>85</v>
      </c>
      <c r="AV342" s="13" t="s">
        <v>85</v>
      </c>
      <c r="AW342" s="13" t="s">
        <v>35</v>
      </c>
      <c r="AX342" s="13" t="s">
        <v>75</v>
      </c>
      <c r="AY342" s="235" t="s">
        <v>126</v>
      </c>
    </row>
    <row r="343" s="13" customFormat="1">
      <c r="A343" s="13"/>
      <c r="B343" s="224"/>
      <c r="C343" s="225"/>
      <c r="D343" s="226" t="s">
        <v>182</v>
      </c>
      <c r="E343" s="227" t="s">
        <v>19</v>
      </c>
      <c r="F343" s="228" t="s">
        <v>882</v>
      </c>
      <c r="G343" s="225"/>
      <c r="H343" s="229">
        <v>3.165</v>
      </c>
      <c r="I343" s="230"/>
      <c r="J343" s="225"/>
      <c r="K343" s="225"/>
      <c r="L343" s="231"/>
      <c r="M343" s="232"/>
      <c r="N343" s="233"/>
      <c r="O343" s="233"/>
      <c r="P343" s="233"/>
      <c r="Q343" s="233"/>
      <c r="R343" s="233"/>
      <c r="S343" s="233"/>
      <c r="T343" s="23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5" t="s">
        <v>182</v>
      </c>
      <c r="AU343" s="235" t="s">
        <v>85</v>
      </c>
      <c r="AV343" s="13" t="s">
        <v>85</v>
      </c>
      <c r="AW343" s="13" t="s">
        <v>35</v>
      </c>
      <c r="AX343" s="13" t="s">
        <v>75</v>
      </c>
      <c r="AY343" s="235" t="s">
        <v>126</v>
      </c>
    </row>
    <row r="344" s="13" customFormat="1">
      <c r="A344" s="13"/>
      <c r="B344" s="224"/>
      <c r="C344" s="225"/>
      <c r="D344" s="226" t="s">
        <v>182</v>
      </c>
      <c r="E344" s="227" t="s">
        <v>19</v>
      </c>
      <c r="F344" s="228" t="s">
        <v>883</v>
      </c>
      <c r="G344" s="225"/>
      <c r="H344" s="229">
        <v>3.4039999999999999</v>
      </c>
      <c r="I344" s="230"/>
      <c r="J344" s="225"/>
      <c r="K344" s="225"/>
      <c r="L344" s="231"/>
      <c r="M344" s="232"/>
      <c r="N344" s="233"/>
      <c r="O344" s="233"/>
      <c r="P344" s="233"/>
      <c r="Q344" s="233"/>
      <c r="R344" s="233"/>
      <c r="S344" s="233"/>
      <c r="T344" s="23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5" t="s">
        <v>182</v>
      </c>
      <c r="AU344" s="235" t="s">
        <v>85</v>
      </c>
      <c r="AV344" s="13" t="s">
        <v>85</v>
      </c>
      <c r="AW344" s="13" t="s">
        <v>35</v>
      </c>
      <c r="AX344" s="13" t="s">
        <v>75</v>
      </c>
      <c r="AY344" s="235" t="s">
        <v>126</v>
      </c>
    </row>
    <row r="345" s="13" customFormat="1">
      <c r="A345" s="13"/>
      <c r="B345" s="224"/>
      <c r="C345" s="225"/>
      <c r="D345" s="226" t="s">
        <v>182</v>
      </c>
      <c r="E345" s="227" t="s">
        <v>19</v>
      </c>
      <c r="F345" s="228" t="s">
        <v>884</v>
      </c>
      <c r="G345" s="225"/>
      <c r="H345" s="229">
        <v>5.3449999999999998</v>
      </c>
      <c r="I345" s="230"/>
      <c r="J345" s="225"/>
      <c r="K345" s="225"/>
      <c r="L345" s="231"/>
      <c r="M345" s="232"/>
      <c r="N345" s="233"/>
      <c r="O345" s="233"/>
      <c r="P345" s="233"/>
      <c r="Q345" s="233"/>
      <c r="R345" s="233"/>
      <c r="S345" s="233"/>
      <c r="T345" s="23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5" t="s">
        <v>182</v>
      </c>
      <c r="AU345" s="235" t="s">
        <v>85</v>
      </c>
      <c r="AV345" s="13" t="s">
        <v>85</v>
      </c>
      <c r="AW345" s="13" t="s">
        <v>35</v>
      </c>
      <c r="AX345" s="13" t="s">
        <v>75</v>
      </c>
      <c r="AY345" s="235" t="s">
        <v>126</v>
      </c>
    </row>
    <row r="346" s="13" customFormat="1">
      <c r="A346" s="13"/>
      <c r="B346" s="224"/>
      <c r="C346" s="225"/>
      <c r="D346" s="226" t="s">
        <v>182</v>
      </c>
      <c r="E346" s="227" t="s">
        <v>19</v>
      </c>
      <c r="F346" s="228" t="s">
        <v>885</v>
      </c>
      <c r="G346" s="225"/>
      <c r="H346" s="229">
        <v>30.420000000000002</v>
      </c>
      <c r="I346" s="230"/>
      <c r="J346" s="225"/>
      <c r="K346" s="225"/>
      <c r="L346" s="231"/>
      <c r="M346" s="232"/>
      <c r="N346" s="233"/>
      <c r="O346" s="233"/>
      <c r="P346" s="233"/>
      <c r="Q346" s="233"/>
      <c r="R346" s="233"/>
      <c r="S346" s="233"/>
      <c r="T346" s="23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5" t="s">
        <v>182</v>
      </c>
      <c r="AU346" s="235" t="s">
        <v>85</v>
      </c>
      <c r="AV346" s="13" t="s">
        <v>85</v>
      </c>
      <c r="AW346" s="13" t="s">
        <v>35</v>
      </c>
      <c r="AX346" s="13" t="s">
        <v>75</v>
      </c>
      <c r="AY346" s="235" t="s">
        <v>126</v>
      </c>
    </row>
    <row r="347" s="2" customFormat="1" ht="49.05" customHeight="1">
      <c r="A347" s="36"/>
      <c r="B347" s="37"/>
      <c r="C347" s="237" t="s">
        <v>886</v>
      </c>
      <c r="D347" s="237" t="s">
        <v>284</v>
      </c>
      <c r="E347" s="238" t="s">
        <v>871</v>
      </c>
      <c r="F347" s="239" t="s">
        <v>872</v>
      </c>
      <c r="G347" s="240" t="s">
        <v>179</v>
      </c>
      <c r="H347" s="241">
        <v>203.91300000000001</v>
      </c>
      <c r="I347" s="242"/>
      <c r="J347" s="243">
        <f>ROUND(I347*H347,2)</f>
        <v>0</v>
      </c>
      <c r="K347" s="239" t="s">
        <v>131</v>
      </c>
      <c r="L347" s="244"/>
      <c r="M347" s="245" t="s">
        <v>19</v>
      </c>
      <c r="N347" s="246" t="s">
        <v>46</v>
      </c>
      <c r="O347" s="82"/>
      <c r="P347" s="203">
        <f>O347*H347</f>
        <v>0</v>
      </c>
      <c r="Q347" s="203">
        <v>0.0054000000000000003</v>
      </c>
      <c r="R347" s="203">
        <f>Q347*H347</f>
        <v>1.1011302000000001</v>
      </c>
      <c r="S347" s="203">
        <v>0</v>
      </c>
      <c r="T347" s="204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205" t="s">
        <v>365</v>
      </c>
      <c r="AT347" s="205" t="s">
        <v>284</v>
      </c>
      <c r="AU347" s="205" t="s">
        <v>85</v>
      </c>
      <c r="AY347" s="15" t="s">
        <v>126</v>
      </c>
      <c r="BE347" s="206">
        <f>IF(N347="základní",J347,0)</f>
        <v>0</v>
      </c>
      <c r="BF347" s="206">
        <f>IF(N347="snížená",J347,0)</f>
        <v>0</v>
      </c>
      <c r="BG347" s="206">
        <f>IF(N347="zákl. přenesená",J347,0)</f>
        <v>0</v>
      </c>
      <c r="BH347" s="206">
        <f>IF(N347="sníž. přenesená",J347,0)</f>
        <v>0</v>
      </c>
      <c r="BI347" s="206">
        <f>IF(N347="nulová",J347,0)</f>
        <v>0</v>
      </c>
      <c r="BJ347" s="15" t="s">
        <v>83</v>
      </c>
      <c r="BK347" s="206">
        <f>ROUND(I347*H347,2)</f>
        <v>0</v>
      </c>
      <c r="BL347" s="15" t="s">
        <v>232</v>
      </c>
      <c r="BM347" s="205" t="s">
        <v>887</v>
      </c>
    </row>
    <row r="348" s="13" customFormat="1">
      <c r="A348" s="13"/>
      <c r="B348" s="224"/>
      <c r="C348" s="225"/>
      <c r="D348" s="226" t="s">
        <v>182</v>
      </c>
      <c r="E348" s="225"/>
      <c r="F348" s="228" t="s">
        <v>888</v>
      </c>
      <c r="G348" s="225"/>
      <c r="H348" s="229">
        <v>203.91300000000001</v>
      </c>
      <c r="I348" s="230"/>
      <c r="J348" s="225"/>
      <c r="K348" s="225"/>
      <c r="L348" s="231"/>
      <c r="M348" s="232"/>
      <c r="N348" s="233"/>
      <c r="O348" s="233"/>
      <c r="P348" s="233"/>
      <c r="Q348" s="233"/>
      <c r="R348" s="233"/>
      <c r="S348" s="233"/>
      <c r="T348" s="23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5" t="s">
        <v>182</v>
      </c>
      <c r="AU348" s="235" t="s">
        <v>85</v>
      </c>
      <c r="AV348" s="13" t="s">
        <v>85</v>
      </c>
      <c r="AW348" s="13" t="s">
        <v>4</v>
      </c>
      <c r="AX348" s="13" t="s">
        <v>83</v>
      </c>
      <c r="AY348" s="235" t="s">
        <v>126</v>
      </c>
    </row>
    <row r="349" s="2" customFormat="1" ht="37.8" customHeight="1">
      <c r="A349" s="36"/>
      <c r="B349" s="37"/>
      <c r="C349" s="194" t="s">
        <v>889</v>
      </c>
      <c r="D349" s="194" t="s">
        <v>127</v>
      </c>
      <c r="E349" s="195" t="s">
        <v>890</v>
      </c>
      <c r="F349" s="196" t="s">
        <v>891</v>
      </c>
      <c r="G349" s="197" t="s">
        <v>179</v>
      </c>
      <c r="H349" s="198">
        <v>3261.6060000000002</v>
      </c>
      <c r="I349" s="199"/>
      <c r="J349" s="200">
        <f>ROUND(I349*H349,2)</f>
        <v>0</v>
      </c>
      <c r="K349" s="196" t="s">
        <v>131</v>
      </c>
      <c r="L349" s="42"/>
      <c r="M349" s="201" t="s">
        <v>19</v>
      </c>
      <c r="N349" s="202" t="s">
        <v>46</v>
      </c>
      <c r="O349" s="82"/>
      <c r="P349" s="203">
        <f>O349*H349</f>
        <v>0</v>
      </c>
      <c r="Q349" s="203">
        <v>3.0000000000000001E-05</v>
      </c>
      <c r="R349" s="203">
        <f>Q349*H349</f>
        <v>0.097848180000000007</v>
      </c>
      <c r="S349" s="203">
        <v>0</v>
      </c>
      <c r="T349" s="204">
        <f>S349*H349</f>
        <v>0</v>
      </c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R349" s="205" t="s">
        <v>232</v>
      </c>
      <c r="AT349" s="205" t="s">
        <v>127</v>
      </c>
      <c r="AU349" s="205" t="s">
        <v>85</v>
      </c>
      <c r="AY349" s="15" t="s">
        <v>126</v>
      </c>
      <c r="BE349" s="206">
        <f>IF(N349="základní",J349,0)</f>
        <v>0</v>
      </c>
      <c r="BF349" s="206">
        <f>IF(N349="snížená",J349,0)</f>
        <v>0</v>
      </c>
      <c r="BG349" s="206">
        <f>IF(N349="zákl. přenesená",J349,0)</f>
        <v>0</v>
      </c>
      <c r="BH349" s="206">
        <f>IF(N349="sníž. přenesená",J349,0)</f>
        <v>0</v>
      </c>
      <c r="BI349" s="206">
        <f>IF(N349="nulová",J349,0)</f>
        <v>0</v>
      </c>
      <c r="BJ349" s="15" t="s">
        <v>83</v>
      </c>
      <c r="BK349" s="206">
        <f>ROUND(I349*H349,2)</f>
        <v>0</v>
      </c>
      <c r="BL349" s="15" t="s">
        <v>232</v>
      </c>
      <c r="BM349" s="205" t="s">
        <v>892</v>
      </c>
    </row>
    <row r="350" s="2" customFormat="1">
      <c r="A350" s="36"/>
      <c r="B350" s="37"/>
      <c r="C350" s="38"/>
      <c r="D350" s="207" t="s">
        <v>134</v>
      </c>
      <c r="E350" s="38"/>
      <c r="F350" s="208" t="s">
        <v>893</v>
      </c>
      <c r="G350" s="38"/>
      <c r="H350" s="38"/>
      <c r="I350" s="209"/>
      <c r="J350" s="38"/>
      <c r="K350" s="38"/>
      <c r="L350" s="42"/>
      <c r="M350" s="210"/>
      <c r="N350" s="211"/>
      <c r="O350" s="82"/>
      <c r="P350" s="82"/>
      <c r="Q350" s="82"/>
      <c r="R350" s="82"/>
      <c r="S350" s="82"/>
      <c r="T350" s="83"/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T350" s="15" t="s">
        <v>134</v>
      </c>
      <c r="AU350" s="15" t="s">
        <v>85</v>
      </c>
    </row>
    <row r="351" s="13" customFormat="1">
      <c r="A351" s="13"/>
      <c r="B351" s="224"/>
      <c r="C351" s="225"/>
      <c r="D351" s="226" t="s">
        <v>182</v>
      </c>
      <c r="E351" s="227" t="s">
        <v>19</v>
      </c>
      <c r="F351" s="228" t="s">
        <v>894</v>
      </c>
      <c r="G351" s="225"/>
      <c r="H351" s="229">
        <v>3261.6060000000002</v>
      </c>
      <c r="I351" s="230"/>
      <c r="J351" s="225"/>
      <c r="K351" s="225"/>
      <c r="L351" s="231"/>
      <c r="M351" s="232"/>
      <c r="N351" s="233"/>
      <c r="O351" s="233"/>
      <c r="P351" s="233"/>
      <c r="Q351" s="233"/>
      <c r="R351" s="233"/>
      <c r="S351" s="233"/>
      <c r="T351" s="234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5" t="s">
        <v>182</v>
      </c>
      <c r="AU351" s="235" t="s">
        <v>85</v>
      </c>
      <c r="AV351" s="13" t="s">
        <v>85</v>
      </c>
      <c r="AW351" s="13" t="s">
        <v>35</v>
      </c>
      <c r="AX351" s="13" t="s">
        <v>83</v>
      </c>
      <c r="AY351" s="235" t="s">
        <v>126</v>
      </c>
    </row>
    <row r="352" s="2" customFormat="1" ht="21.75" customHeight="1">
      <c r="A352" s="36"/>
      <c r="B352" s="37"/>
      <c r="C352" s="237" t="s">
        <v>895</v>
      </c>
      <c r="D352" s="237" t="s">
        <v>284</v>
      </c>
      <c r="E352" s="238" t="s">
        <v>896</v>
      </c>
      <c r="F352" s="239" t="s">
        <v>897</v>
      </c>
      <c r="G352" s="240" t="s">
        <v>179</v>
      </c>
      <c r="H352" s="241">
        <v>3801.402</v>
      </c>
      <c r="I352" s="242"/>
      <c r="J352" s="243">
        <f>ROUND(I352*H352,2)</f>
        <v>0</v>
      </c>
      <c r="K352" s="239" t="s">
        <v>131</v>
      </c>
      <c r="L352" s="244"/>
      <c r="M352" s="245" t="s">
        <v>19</v>
      </c>
      <c r="N352" s="246" t="s">
        <v>46</v>
      </c>
      <c r="O352" s="82"/>
      <c r="P352" s="203">
        <f>O352*H352</f>
        <v>0</v>
      </c>
      <c r="Q352" s="203">
        <v>0.0020999999999999999</v>
      </c>
      <c r="R352" s="203">
        <f>Q352*H352</f>
        <v>7.9829441999999995</v>
      </c>
      <c r="S352" s="203">
        <v>0</v>
      </c>
      <c r="T352" s="204">
        <f>S352*H352</f>
        <v>0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205" t="s">
        <v>365</v>
      </c>
      <c r="AT352" s="205" t="s">
        <v>284</v>
      </c>
      <c r="AU352" s="205" t="s">
        <v>85</v>
      </c>
      <c r="AY352" s="15" t="s">
        <v>126</v>
      </c>
      <c r="BE352" s="206">
        <f>IF(N352="základní",J352,0)</f>
        <v>0</v>
      </c>
      <c r="BF352" s="206">
        <f>IF(N352="snížená",J352,0)</f>
        <v>0</v>
      </c>
      <c r="BG352" s="206">
        <f>IF(N352="zákl. přenesená",J352,0)</f>
        <v>0</v>
      </c>
      <c r="BH352" s="206">
        <f>IF(N352="sníž. přenesená",J352,0)</f>
        <v>0</v>
      </c>
      <c r="BI352" s="206">
        <f>IF(N352="nulová",J352,0)</f>
        <v>0</v>
      </c>
      <c r="BJ352" s="15" t="s">
        <v>83</v>
      </c>
      <c r="BK352" s="206">
        <f>ROUND(I352*H352,2)</f>
        <v>0</v>
      </c>
      <c r="BL352" s="15" t="s">
        <v>232</v>
      </c>
      <c r="BM352" s="205" t="s">
        <v>898</v>
      </c>
    </row>
    <row r="353" s="13" customFormat="1">
      <c r="A353" s="13"/>
      <c r="B353" s="224"/>
      <c r="C353" s="225"/>
      <c r="D353" s="226" t="s">
        <v>182</v>
      </c>
      <c r="E353" s="225"/>
      <c r="F353" s="228" t="s">
        <v>899</v>
      </c>
      <c r="G353" s="225"/>
      <c r="H353" s="229">
        <v>3801.402</v>
      </c>
      <c r="I353" s="230"/>
      <c r="J353" s="225"/>
      <c r="K353" s="225"/>
      <c r="L353" s="231"/>
      <c r="M353" s="232"/>
      <c r="N353" s="233"/>
      <c r="O353" s="233"/>
      <c r="P353" s="233"/>
      <c r="Q353" s="233"/>
      <c r="R353" s="233"/>
      <c r="S353" s="233"/>
      <c r="T353" s="23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5" t="s">
        <v>182</v>
      </c>
      <c r="AU353" s="235" t="s">
        <v>85</v>
      </c>
      <c r="AV353" s="13" t="s">
        <v>85</v>
      </c>
      <c r="AW353" s="13" t="s">
        <v>4</v>
      </c>
      <c r="AX353" s="13" t="s">
        <v>83</v>
      </c>
      <c r="AY353" s="235" t="s">
        <v>126</v>
      </c>
    </row>
    <row r="354" s="2" customFormat="1" ht="44.25" customHeight="1">
      <c r="A354" s="36"/>
      <c r="B354" s="37"/>
      <c r="C354" s="194" t="s">
        <v>900</v>
      </c>
      <c r="D354" s="194" t="s">
        <v>127</v>
      </c>
      <c r="E354" s="195" t="s">
        <v>901</v>
      </c>
      <c r="F354" s="196" t="s">
        <v>902</v>
      </c>
      <c r="G354" s="197" t="s">
        <v>179</v>
      </c>
      <c r="H354" s="198">
        <v>1630.8030000000001</v>
      </c>
      <c r="I354" s="199"/>
      <c r="J354" s="200">
        <f>ROUND(I354*H354,2)</f>
        <v>0</v>
      </c>
      <c r="K354" s="196" t="s">
        <v>131</v>
      </c>
      <c r="L354" s="42"/>
      <c r="M354" s="201" t="s">
        <v>19</v>
      </c>
      <c r="N354" s="202" t="s">
        <v>46</v>
      </c>
      <c r="O354" s="82"/>
      <c r="P354" s="203">
        <f>O354*H354</f>
        <v>0</v>
      </c>
      <c r="Q354" s="203">
        <v>0</v>
      </c>
      <c r="R354" s="203">
        <f>Q354*H354</f>
        <v>0</v>
      </c>
      <c r="S354" s="203">
        <v>0</v>
      </c>
      <c r="T354" s="204">
        <f>S354*H354</f>
        <v>0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205" t="s">
        <v>232</v>
      </c>
      <c r="AT354" s="205" t="s">
        <v>127</v>
      </c>
      <c r="AU354" s="205" t="s">
        <v>85</v>
      </c>
      <c r="AY354" s="15" t="s">
        <v>126</v>
      </c>
      <c r="BE354" s="206">
        <f>IF(N354="základní",J354,0)</f>
        <v>0</v>
      </c>
      <c r="BF354" s="206">
        <f>IF(N354="snížená",J354,0)</f>
        <v>0</v>
      </c>
      <c r="BG354" s="206">
        <f>IF(N354="zákl. přenesená",J354,0)</f>
        <v>0</v>
      </c>
      <c r="BH354" s="206">
        <f>IF(N354="sníž. přenesená",J354,0)</f>
        <v>0</v>
      </c>
      <c r="BI354" s="206">
        <f>IF(N354="nulová",J354,0)</f>
        <v>0</v>
      </c>
      <c r="BJ354" s="15" t="s">
        <v>83</v>
      </c>
      <c r="BK354" s="206">
        <f>ROUND(I354*H354,2)</f>
        <v>0</v>
      </c>
      <c r="BL354" s="15" t="s">
        <v>232</v>
      </c>
      <c r="BM354" s="205" t="s">
        <v>903</v>
      </c>
    </row>
    <row r="355" s="2" customFormat="1">
      <c r="A355" s="36"/>
      <c r="B355" s="37"/>
      <c r="C355" s="38"/>
      <c r="D355" s="207" t="s">
        <v>134</v>
      </c>
      <c r="E355" s="38"/>
      <c r="F355" s="208" t="s">
        <v>904</v>
      </c>
      <c r="G355" s="38"/>
      <c r="H355" s="38"/>
      <c r="I355" s="209"/>
      <c r="J355" s="38"/>
      <c r="K355" s="38"/>
      <c r="L355" s="42"/>
      <c r="M355" s="210"/>
      <c r="N355" s="211"/>
      <c r="O355" s="82"/>
      <c r="P355" s="82"/>
      <c r="Q355" s="82"/>
      <c r="R355" s="82"/>
      <c r="S355" s="82"/>
      <c r="T355" s="83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T355" s="15" t="s">
        <v>134</v>
      </c>
      <c r="AU355" s="15" t="s">
        <v>85</v>
      </c>
    </row>
    <row r="356" s="13" customFormat="1">
      <c r="A356" s="13"/>
      <c r="B356" s="224"/>
      <c r="C356" s="225"/>
      <c r="D356" s="226" t="s">
        <v>182</v>
      </c>
      <c r="E356" s="227" t="s">
        <v>19</v>
      </c>
      <c r="F356" s="228" t="s">
        <v>905</v>
      </c>
      <c r="G356" s="225"/>
      <c r="H356" s="229">
        <v>1630.8030000000001</v>
      </c>
      <c r="I356" s="230"/>
      <c r="J356" s="225"/>
      <c r="K356" s="225"/>
      <c r="L356" s="231"/>
      <c r="M356" s="232"/>
      <c r="N356" s="233"/>
      <c r="O356" s="233"/>
      <c r="P356" s="233"/>
      <c r="Q356" s="233"/>
      <c r="R356" s="233"/>
      <c r="S356" s="233"/>
      <c r="T356" s="23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5" t="s">
        <v>182</v>
      </c>
      <c r="AU356" s="235" t="s">
        <v>85</v>
      </c>
      <c r="AV356" s="13" t="s">
        <v>85</v>
      </c>
      <c r="AW356" s="13" t="s">
        <v>35</v>
      </c>
      <c r="AX356" s="13" t="s">
        <v>83</v>
      </c>
      <c r="AY356" s="235" t="s">
        <v>126</v>
      </c>
    </row>
    <row r="357" s="2" customFormat="1" ht="24.15" customHeight="1">
      <c r="A357" s="36"/>
      <c r="B357" s="37"/>
      <c r="C357" s="237" t="s">
        <v>906</v>
      </c>
      <c r="D357" s="237" t="s">
        <v>284</v>
      </c>
      <c r="E357" s="238" t="s">
        <v>907</v>
      </c>
      <c r="F357" s="239" t="s">
        <v>908</v>
      </c>
      <c r="G357" s="240" t="s">
        <v>179</v>
      </c>
      <c r="H357" s="241">
        <v>1900.701</v>
      </c>
      <c r="I357" s="242"/>
      <c r="J357" s="243">
        <f>ROUND(I357*H357,2)</f>
        <v>0</v>
      </c>
      <c r="K357" s="239" t="s">
        <v>131</v>
      </c>
      <c r="L357" s="244"/>
      <c r="M357" s="245" t="s">
        <v>19</v>
      </c>
      <c r="N357" s="246" t="s">
        <v>46</v>
      </c>
      <c r="O357" s="82"/>
      <c r="P357" s="203">
        <f>O357*H357</f>
        <v>0</v>
      </c>
      <c r="Q357" s="203">
        <v>0.00076000000000000004</v>
      </c>
      <c r="R357" s="203">
        <f>Q357*H357</f>
        <v>1.4445327600000002</v>
      </c>
      <c r="S357" s="203">
        <v>0</v>
      </c>
      <c r="T357" s="204">
        <f>S357*H357</f>
        <v>0</v>
      </c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R357" s="205" t="s">
        <v>365</v>
      </c>
      <c r="AT357" s="205" t="s">
        <v>284</v>
      </c>
      <c r="AU357" s="205" t="s">
        <v>85</v>
      </c>
      <c r="AY357" s="15" t="s">
        <v>126</v>
      </c>
      <c r="BE357" s="206">
        <f>IF(N357="základní",J357,0)</f>
        <v>0</v>
      </c>
      <c r="BF357" s="206">
        <f>IF(N357="snížená",J357,0)</f>
        <v>0</v>
      </c>
      <c r="BG357" s="206">
        <f>IF(N357="zákl. přenesená",J357,0)</f>
        <v>0</v>
      </c>
      <c r="BH357" s="206">
        <f>IF(N357="sníž. přenesená",J357,0)</f>
        <v>0</v>
      </c>
      <c r="BI357" s="206">
        <f>IF(N357="nulová",J357,0)</f>
        <v>0</v>
      </c>
      <c r="BJ357" s="15" t="s">
        <v>83</v>
      </c>
      <c r="BK357" s="206">
        <f>ROUND(I357*H357,2)</f>
        <v>0</v>
      </c>
      <c r="BL357" s="15" t="s">
        <v>232</v>
      </c>
      <c r="BM357" s="205" t="s">
        <v>909</v>
      </c>
    </row>
    <row r="358" s="13" customFormat="1">
      <c r="A358" s="13"/>
      <c r="B358" s="224"/>
      <c r="C358" s="225"/>
      <c r="D358" s="226" t="s">
        <v>182</v>
      </c>
      <c r="E358" s="225"/>
      <c r="F358" s="228" t="s">
        <v>910</v>
      </c>
      <c r="G358" s="225"/>
      <c r="H358" s="229">
        <v>1900.701</v>
      </c>
      <c r="I358" s="230"/>
      <c r="J358" s="225"/>
      <c r="K358" s="225"/>
      <c r="L358" s="231"/>
      <c r="M358" s="232"/>
      <c r="N358" s="233"/>
      <c r="O358" s="233"/>
      <c r="P358" s="233"/>
      <c r="Q358" s="233"/>
      <c r="R358" s="233"/>
      <c r="S358" s="233"/>
      <c r="T358" s="234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5" t="s">
        <v>182</v>
      </c>
      <c r="AU358" s="235" t="s">
        <v>85</v>
      </c>
      <c r="AV358" s="13" t="s">
        <v>85</v>
      </c>
      <c r="AW358" s="13" t="s">
        <v>4</v>
      </c>
      <c r="AX358" s="13" t="s">
        <v>83</v>
      </c>
      <c r="AY358" s="235" t="s">
        <v>126</v>
      </c>
    </row>
    <row r="359" s="2" customFormat="1" ht="37.8" customHeight="1">
      <c r="A359" s="36"/>
      <c r="B359" s="37"/>
      <c r="C359" s="194" t="s">
        <v>911</v>
      </c>
      <c r="D359" s="194" t="s">
        <v>127</v>
      </c>
      <c r="E359" s="195" t="s">
        <v>912</v>
      </c>
      <c r="F359" s="196" t="s">
        <v>913</v>
      </c>
      <c r="G359" s="197" t="s">
        <v>179</v>
      </c>
      <c r="H359" s="198">
        <v>19.943999999999999</v>
      </c>
      <c r="I359" s="199"/>
      <c r="J359" s="200">
        <f>ROUND(I359*H359,2)</f>
        <v>0</v>
      </c>
      <c r="K359" s="196" t="s">
        <v>131</v>
      </c>
      <c r="L359" s="42"/>
      <c r="M359" s="201" t="s">
        <v>19</v>
      </c>
      <c r="N359" s="202" t="s">
        <v>46</v>
      </c>
      <c r="O359" s="82"/>
      <c r="P359" s="203">
        <f>O359*H359</f>
        <v>0</v>
      </c>
      <c r="Q359" s="203">
        <v>5.0000000000000002E-05</v>
      </c>
      <c r="R359" s="203">
        <f>Q359*H359</f>
        <v>0.00099719999999999995</v>
      </c>
      <c r="S359" s="203">
        <v>0</v>
      </c>
      <c r="T359" s="204">
        <f>S359*H359</f>
        <v>0</v>
      </c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R359" s="205" t="s">
        <v>232</v>
      </c>
      <c r="AT359" s="205" t="s">
        <v>127</v>
      </c>
      <c r="AU359" s="205" t="s">
        <v>85</v>
      </c>
      <c r="AY359" s="15" t="s">
        <v>126</v>
      </c>
      <c r="BE359" s="206">
        <f>IF(N359="základní",J359,0)</f>
        <v>0</v>
      </c>
      <c r="BF359" s="206">
        <f>IF(N359="snížená",J359,0)</f>
        <v>0</v>
      </c>
      <c r="BG359" s="206">
        <f>IF(N359="zákl. přenesená",J359,0)</f>
        <v>0</v>
      </c>
      <c r="BH359" s="206">
        <f>IF(N359="sníž. přenesená",J359,0)</f>
        <v>0</v>
      </c>
      <c r="BI359" s="206">
        <f>IF(N359="nulová",J359,0)</f>
        <v>0</v>
      </c>
      <c r="BJ359" s="15" t="s">
        <v>83</v>
      </c>
      <c r="BK359" s="206">
        <f>ROUND(I359*H359,2)</f>
        <v>0</v>
      </c>
      <c r="BL359" s="15" t="s">
        <v>232</v>
      </c>
      <c r="BM359" s="205" t="s">
        <v>914</v>
      </c>
    </row>
    <row r="360" s="2" customFormat="1">
      <c r="A360" s="36"/>
      <c r="B360" s="37"/>
      <c r="C360" s="38"/>
      <c r="D360" s="207" t="s">
        <v>134</v>
      </c>
      <c r="E360" s="38"/>
      <c r="F360" s="208" t="s">
        <v>915</v>
      </c>
      <c r="G360" s="38"/>
      <c r="H360" s="38"/>
      <c r="I360" s="209"/>
      <c r="J360" s="38"/>
      <c r="K360" s="38"/>
      <c r="L360" s="42"/>
      <c r="M360" s="210"/>
      <c r="N360" s="211"/>
      <c r="O360" s="82"/>
      <c r="P360" s="82"/>
      <c r="Q360" s="82"/>
      <c r="R360" s="82"/>
      <c r="S360" s="82"/>
      <c r="T360" s="83"/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T360" s="15" t="s">
        <v>134</v>
      </c>
      <c r="AU360" s="15" t="s">
        <v>85</v>
      </c>
    </row>
    <row r="361" s="13" customFormat="1">
      <c r="A361" s="13"/>
      <c r="B361" s="224"/>
      <c r="C361" s="225"/>
      <c r="D361" s="226" t="s">
        <v>182</v>
      </c>
      <c r="E361" s="227" t="s">
        <v>19</v>
      </c>
      <c r="F361" s="228" t="s">
        <v>916</v>
      </c>
      <c r="G361" s="225"/>
      <c r="H361" s="229">
        <v>19.943999999999999</v>
      </c>
      <c r="I361" s="230"/>
      <c r="J361" s="225"/>
      <c r="K361" s="225"/>
      <c r="L361" s="231"/>
      <c r="M361" s="232"/>
      <c r="N361" s="233"/>
      <c r="O361" s="233"/>
      <c r="P361" s="233"/>
      <c r="Q361" s="233"/>
      <c r="R361" s="233"/>
      <c r="S361" s="233"/>
      <c r="T361" s="234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5" t="s">
        <v>182</v>
      </c>
      <c r="AU361" s="235" t="s">
        <v>85</v>
      </c>
      <c r="AV361" s="13" t="s">
        <v>85</v>
      </c>
      <c r="AW361" s="13" t="s">
        <v>35</v>
      </c>
      <c r="AX361" s="13" t="s">
        <v>83</v>
      </c>
      <c r="AY361" s="235" t="s">
        <v>126</v>
      </c>
    </row>
    <row r="362" s="2" customFormat="1" ht="21.75" customHeight="1">
      <c r="A362" s="36"/>
      <c r="B362" s="37"/>
      <c r="C362" s="237" t="s">
        <v>917</v>
      </c>
      <c r="D362" s="237" t="s">
        <v>284</v>
      </c>
      <c r="E362" s="238" t="s">
        <v>896</v>
      </c>
      <c r="F362" s="239" t="s">
        <v>897</v>
      </c>
      <c r="G362" s="240" t="s">
        <v>179</v>
      </c>
      <c r="H362" s="241">
        <v>24.352</v>
      </c>
      <c r="I362" s="242"/>
      <c r="J362" s="243">
        <f>ROUND(I362*H362,2)</f>
        <v>0</v>
      </c>
      <c r="K362" s="239" t="s">
        <v>131</v>
      </c>
      <c r="L362" s="244"/>
      <c r="M362" s="245" t="s">
        <v>19</v>
      </c>
      <c r="N362" s="246" t="s">
        <v>46</v>
      </c>
      <c r="O362" s="82"/>
      <c r="P362" s="203">
        <f>O362*H362</f>
        <v>0</v>
      </c>
      <c r="Q362" s="203">
        <v>0.0020999999999999999</v>
      </c>
      <c r="R362" s="203">
        <f>Q362*H362</f>
        <v>0.051139199999999996</v>
      </c>
      <c r="S362" s="203">
        <v>0</v>
      </c>
      <c r="T362" s="204">
        <f>S362*H362</f>
        <v>0</v>
      </c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R362" s="205" t="s">
        <v>365</v>
      </c>
      <c r="AT362" s="205" t="s">
        <v>284</v>
      </c>
      <c r="AU362" s="205" t="s">
        <v>85</v>
      </c>
      <c r="AY362" s="15" t="s">
        <v>126</v>
      </c>
      <c r="BE362" s="206">
        <f>IF(N362="základní",J362,0)</f>
        <v>0</v>
      </c>
      <c r="BF362" s="206">
        <f>IF(N362="snížená",J362,0)</f>
        <v>0</v>
      </c>
      <c r="BG362" s="206">
        <f>IF(N362="zákl. přenesená",J362,0)</f>
        <v>0</v>
      </c>
      <c r="BH362" s="206">
        <f>IF(N362="sníž. přenesená",J362,0)</f>
        <v>0</v>
      </c>
      <c r="BI362" s="206">
        <f>IF(N362="nulová",J362,0)</f>
        <v>0</v>
      </c>
      <c r="BJ362" s="15" t="s">
        <v>83</v>
      </c>
      <c r="BK362" s="206">
        <f>ROUND(I362*H362,2)</f>
        <v>0</v>
      </c>
      <c r="BL362" s="15" t="s">
        <v>232</v>
      </c>
      <c r="BM362" s="205" t="s">
        <v>918</v>
      </c>
    </row>
    <row r="363" s="13" customFormat="1">
      <c r="A363" s="13"/>
      <c r="B363" s="224"/>
      <c r="C363" s="225"/>
      <c r="D363" s="226" t="s">
        <v>182</v>
      </c>
      <c r="E363" s="225"/>
      <c r="F363" s="228" t="s">
        <v>919</v>
      </c>
      <c r="G363" s="225"/>
      <c r="H363" s="229">
        <v>24.352</v>
      </c>
      <c r="I363" s="230"/>
      <c r="J363" s="225"/>
      <c r="K363" s="225"/>
      <c r="L363" s="231"/>
      <c r="M363" s="232"/>
      <c r="N363" s="233"/>
      <c r="O363" s="233"/>
      <c r="P363" s="233"/>
      <c r="Q363" s="233"/>
      <c r="R363" s="233"/>
      <c r="S363" s="233"/>
      <c r="T363" s="23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5" t="s">
        <v>182</v>
      </c>
      <c r="AU363" s="235" t="s">
        <v>85</v>
      </c>
      <c r="AV363" s="13" t="s">
        <v>85</v>
      </c>
      <c r="AW363" s="13" t="s">
        <v>4</v>
      </c>
      <c r="AX363" s="13" t="s">
        <v>83</v>
      </c>
      <c r="AY363" s="235" t="s">
        <v>126</v>
      </c>
    </row>
    <row r="364" s="2" customFormat="1" ht="24.15" customHeight="1">
      <c r="A364" s="36"/>
      <c r="B364" s="37"/>
      <c r="C364" s="194" t="s">
        <v>920</v>
      </c>
      <c r="D364" s="194" t="s">
        <v>127</v>
      </c>
      <c r="E364" s="195" t="s">
        <v>921</v>
      </c>
      <c r="F364" s="196" t="s">
        <v>922</v>
      </c>
      <c r="G364" s="197" t="s">
        <v>179</v>
      </c>
      <c r="H364" s="198">
        <v>1630.8030000000001</v>
      </c>
      <c r="I364" s="199"/>
      <c r="J364" s="200">
        <f>ROUND(I364*H364,2)</f>
        <v>0</v>
      </c>
      <c r="K364" s="196" t="s">
        <v>131</v>
      </c>
      <c r="L364" s="42"/>
      <c r="M364" s="201" t="s">
        <v>19</v>
      </c>
      <c r="N364" s="202" t="s">
        <v>46</v>
      </c>
      <c r="O364" s="82"/>
      <c r="P364" s="203">
        <f>O364*H364</f>
        <v>0</v>
      </c>
      <c r="Q364" s="203">
        <v>0</v>
      </c>
      <c r="R364" s="203">
        <f>Q364*H364</f>
        <v>0</v>
      </c>
      <c r="S364" s="203">
        <v>0</v>
      </c>
      <c r="T364" s="204">
        <f>S364*H364</f>
        <v>0</v>
      </c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205" t="s">
        <v>232</v>
      </c>
      <c r="AT364" s="205" t="s">
        <v>127</v>
      </c>
      <c r="AU364" s="205" t="s">
        <v>85</v>
      </c>
      <c r="AY364" s="15" t="s">
        <v>126</v>
      </c>
      <c r="BE364" s="206">
        <f>IF(N364="základní",J364,0)</f>
        <v>0</v>
      </c>
      <c r="BF364" s="206">
        <f>IF(N364="snížená",J364,0)</f>
        <v>0</v>
      </c>
      <c r="BG364" s="206">
        <f>IF(N364="zákl. přenesená",J364,0)</f>
        <v>0</v>
      </c>
      <c r="BH364" s="206">
        <f>IF(N364="sníž. přenesená",J364,0)</f>
        <v>0</v>
      </c>
      <c r="BI364" s="206">
        <f>IF(N364="nulová",J364,0)</f>
        <v>0</v>
      </c>
      <c r="BJ364" s="15" t="s">
        <v>83</v>
      </c>
      <c r="BK364" s="206">
        <f>ROUND(I364*H364,2)</f>
        <v>0</v>
      </c>
      <c r="BL364" s="15" t="s">
        <v>232</v>
      </c>
      <c r="BM364" s="205" t="s">
        <v>923</v>
      </c>
    </row>
    <row r="365" s="2" customFormat="1">
      <c r="A365" s="36"/>
      <c r="B365" s="37"/>
      <c r="C365" s="38"/>
      <c r="D365" s="207" t="s">
        <v>134</v>
      </c>
      <c r="E365" s="38"/>
      <c r="F365" s="208" t="s">
        <v>924</v>
      </c>
      <c r="G365" s="38"/>
      <c r="H365" s="38"/>
      <c r="I365" s="209"/>
      <c r="J365" s="38"/>
      <c r="K365" s="38"/>
      <c r="L365" s="42"/>
      <c r="M365" s="210"/>
      <c r="N365" s="211"/>
      <c r="O365" s="82"/>
      <c r="P365" s="82"/>
      <c r="Q365" s="82"/>
      <c r="R365" s="82"/>
      <c r="S365" s="82"/>
      <c r="T365" s="83"/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T365" s="15" t="s">
        <v>134</v>
      </c>
      <c r="AU365" s="15" t="s">
        <v>85</v>
      </c>
    </row>
    <row r="366" s="13" customFormat="1">
      <c r="A366" s="13"/>
      <c r="B366" s="224"/>
      <c r="C366" s="225"/>
      <c r="D366" s="226" t="s">
        <v>182</v>
      </c>
      <c r="E366" s="227" t="s">
        <v>19</v>
      </c>
      <c r="F366" s="228" t="s">
        <v>905</v>
      </c>
      <c r="G366" s="225"/>
      <c r="H366" s="229">
        <v>1630.8030000000001</v>
      </c>
      <c r="I366" s="230"/>
      <c r="J366" s="225"/>
      <c r="K366" s="225"/>
      <c r="L366" s="231"/>
      <c r="M366" s="232"/>
      <c r="N366" s="233"/>
      <c r="O366" s="233"/>
      <c r="P366" s="233"/>
      <c r="Q366" s="233"/>
      <c r="R366" s="233"/>
      <c r="S366" s="233"/>
      <c r="T366" s="234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5" t="s">
        <v>182</v>
      </c>
      <c r="AU366" s="235" t="s">
        <v>85</v>
      </c>
      <c r="AV366" s="13" t="s">
        <v>85</v>
      </c>
      <c r="AW366" s="13" t="s">
        <v>35</v>
      </c>
      <c r="AX366" s="13" t="s">
        <v>83</v>
      </c>
      <c r="AY366" s="235" t="s">
        <v>126</v>
      </c>
    </row>
    <row r="367" s="2" customFormat="1" ht="16.5" customHeight="1">
      <c r="A367" s="36"/>
      <c r="B367" s="37"/>
      <c r="C367" s="237" t="s">
        <v>925</v>
      </c>
      <c r="D367" s="237" t="s">
        <v>284</v>
      </c>
      <c r="E367" s="238" t="s">
        <v>926</v>
      </c>
      <c r="F367" s="239" t="s">
        <v>927</v>
      </c>
      <c r="G367" s="240" t="s">
        <v>179</v>
      </c>
      <c r="H367" s="241">
        <v>1712.3430000000001</v>
      </c>
      <c r="I367" s="242"/>
      <c r="J367" s="243">
        <f>ROUND(I367*H367,2)</f>
        <v>0</v>
      </c>
      <c r="K367" s="239" t="s">
        <v>131</v>
      </c>
      <c r="L367" s="244"/>
      <c r="M367" s="245" t="s">
        <v>19</v>
      </c>
      <c r="N367" s="246" t="s">
        <v>46</v>
      </c>
      <c r="O367" s="82"/>
      <c r="P367" s="203">
        <f>O367*H367</f>
        <v>0</v>
      </c>
      <c r="Q367" s="203">
        <v>0.00029999999999999997</v>
      </c>
      <c r="R367" s="203">
        <f>Q367*H367</f>
        <v>0.51370289999999996</v>
      </c>
      <c r="S367" s="203">
        <v>0</v>
      </c>
      <c r="T367" s="204">
        <f>S367*H367</f>
        <v>0</v>
      </c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R367" s="205" t="s">
        <v>365</v>
      </c>
      <c r="AT367" s="205" t="s">
        <v>284</v>
      </c>
      <c r="AU367" s="205" t="s">
        <v>85</v>
      </c>
      <c r="AY367" s="15" t="s">
        <v>126</v>
      </c>
      <c r="BE367" s="206">
        <f>IF(N367="základní",J367,0)</f>
        <v>0</v>
      </c>
      <c r="BF367" s="206">
        <f>IF(N367="snížená",J367,0)</f>
        <v>0</v>
      </c>
      <c r="BG367" s="206">
        <f>IF(N367="zákl. přenesená",J367,0)</f>
        <v>0</v>
      </c>
      <c r="BH367" s="206">
        <f>IF(N367="sníž. přenesená",J367,0)</f>
        <v>0</v>
      </c>
      <c r="BI367" s="206">
        <f>IF(N367="nulová",J367,0)</f>
        <v>0</v>
      </c>
      <c r="BJ367" s="15" t="s">
        <v>83</v>
      </c>
      <c r="BK367" s="206">
        <f>ROUND(I367*H367,2)</f>
        <v>0</v>
      </c>
      <c r="BL367" s="15" t="s">
        <v>232</v>
      </c>
      <c r="BM367" s="205" t="s">
        <v>928</v>
      </c>
    </row>
    <row r="368" s="13" customFormat="1">
      <c r="A368" s="13"/>
      <c r="B368" s="224"/>
      <c r="C368" s="225"/>
      <c r="D368" s="226" t="s">
        <v>182</v>
      </c>
      <c r="E368" s="225"/>
      <c r="F368" s="228" t="s">
        <v>929</v>
      </c>
      <c r="G368" s="225"/>
      <c r="H368" s="229">
        <v>1712.3430000000001</v>
      </c>
      <c r="I368" s="230"/>
      <c r="J368" s="225"/>
      <c r="K368" s="225"/>
      <c r="L368" s="231"/>
      <c r="M368" s="232"/>
      <c r="N368" s="233"/>
      <c r="O368" s="233"/>
      <c r="P368" s="233"/>
      <c r="Q368" s="233"/>
      <c r="R368" s="233"/>
      <c r="S368" s="233"/>
      <c r="T368" s="234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5" t="s">
        <v>182</v>
      </c>
      <c r="AU368" s="235" t="s">
        <v>85</v>
      </c>
      <c r="AV368" s="13" t="s">
        <v>85</v>
      </c>
      <c r="AW368" s="13" t="s">
        <v>4</v>
      </c>
      <c r="AX368" s="13" t="s">
        <v>83</v>
      </c>
      <c r="AY368" s="235" t="s">
        <v>126</v>
      </c>
    </row>
    <row r="369" s="2" customFormat="1" ht="24.15" customHeight="1">
      <c r="A369" s="36"/>
      <c r="B369" s="37"/>
      <c r="C369" s="194" t="s">
        <v>930</v>
      </c>
      <c r="D369" s="194" t="s">
        <v>127</v>
      </c>
      <c r="E369" s="195" t="s">
        <v>931</v>
      </c>
      <c r="F369" s="196" t="s">
        <v>932</v>
      </c>
      <c r="G369" s="197" t="s">
        <v>179</v>
      </c>
      <c r="H369" s="198">
        <v>1630.8030000000001</v>
      </c>
      <c r="I369" s="199"/>
      <c r="J369" s="200">
        <f>ROUND(I369*H369,2)</f>
        <v>0</v>
      </c>
      <c r="K369" s="196" t="s">
        <v>131</v>
      </c>
      <c r="L369" s="42"/>
      <c r="M369" s="201" t="s">
        <v>19</v>
      </c>
      <c r="N369" s="202" t="s">
        <v>46</v>
      </c>
      <c r="O369" s="82"/>
      <c r="P369" s="203">
        <f>O369*H369</f>
        <v>0</v>
      </c>
      <c r="Q369" s="203">
        <v>0</v>
      </c>
      <c r="R369" s="203">
        <f>Q369*H369</f>
        <v>0</v>
      </c>
      <c r="S369" s="203">
        <v>0</v>
      </c>
      <c r="T369" s="204">
        <f>S369*H369</f>
        <v>0</v>
      </c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R369" s="205" t="s">
        <v>232</v>
      </c>
      <c r="AT369" s="205" t="s">
        <v>127</v>
      </c>
      <c r="AU369" s="205" t="s">
        <v>85</v>
      </c>
      <c r="AY369" s="15" t="s">
        <v>126</v>
      </c>
      <c r="BE369" s="206">
        <f>IF(N369="základní",J369,0)</f>
        <v>0</v>
      </c>
      <c r="BF369" s="206">
        <f>IF(N369="snížená",J369,0)</f>
        <v>0</v>
      </c>
      <c r="BG369" s="206">
        <f>IF(N369="zákl. přenesená",J369,0)</f>
        <v>0</v>
      </c>
      <c r="BH369" s="206">
        <f>IF(N369="sníž. přenesená",J369,0)</f>
        <v>0</v>
      </c>
      <c r="BI369" s="206">
        <f>IF(N369="nulová",J369,0)</f>
        <v>0</v>
      </c>
      <c r="BJ369" s="15" t="s">
        <v>83</v>
      </c>
      <c r="BK369" s="206">
        <f>ROUND(I369*H369,2)</f>
        <v>0</v>
      </c>
      <c r="BL369" s="15" t="s">
        <v>232</v>
      </c>
      <c r="BM369" s="205" t="s">
        <v>933</v>
      </c>
    </row>
    <row r="370" s="2" customFormat="1">
      <c r="A370" s="36"/>
      <c r="B370" s="37"/>
      <c r="C370" s="38"/>
      <c r="D370" s="207" t="s">
        <v>134</v>
      </c>
      <c r="E370" s="38"/>
      <c r="F370" s="208" t="s">
        <v>934</v>
      </c>
      <c r="G370" s="38"/>
      <c r="H370" s="38"/>
      <c r="I370" s="209"/>
      <c r="J370" s="38"/>
      <c r="K370" s="38"/>
      <c r="L370" s="42"/>
      <c r="M370" s="210"/>
      <c r="N370" s="211"/>
      <c r="O370" s="82"/>
      <c r="P370" s="82"/>
      <c r="Q370" s="82"/>
      <c r="R370" s="82"/>
      <c r="S370" s="82"/>
      <c r="T370" s="83"/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T370" s="15" t="s">
        <v>134</v>
      </c>
      <c r="AU370" s="15" t="s">
        <v>85</v>
      </c>
    </row>
    <row r="371" s="13" customFormat="1">
      <c r="A371" s="13"/>
      <c r="B371" s="224"/>
      <c r="C371" s="225"/>
      <c r="D371" s="226" t="s">
        <v>182</v>
      </c>
      <c r="E371" s="227" t="s">
        <v>19</v>
      </c>
      <c r="F371" s="228" t="s">
        <v>905</v>
      </c>
      <c r="G371" s="225"/>
      <c r="H371" s="229">
        <v>1630.8030000000001</v>
      </c>
      <c r="I371" s="230"/>
      <c r="J371" s="225"/>
      <c r="K371" s="225"/>
      <c r="L371" s="231"/>
      <c r="M371" s="232"/>
      <c r="N371" s="233"/>
      <c r="O371" s="233"/>
      <c r="P371" s="233"/>
      <c r="Q371" s="233"/>
      <c r="R371" s="233"/>
      <c r="S371" s="233"/>
      <c r="T371" s="23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5" t="s">
        <v>182</v>
      </c>
      <c r="AU371" s="235" t="s">
        <v>85</v>
      </c>
      <c r="AV371" s="13" t="s">
        <v>85</v>
      </c>
      <c r="AW371" s="13" t="s">
        <v>35</v>
      </c>
      <c r="AX371" s="13" t="s">
        <v>83</v>
      </c>
      <c r="AY371" s="235" t="s">
        <v>126</v>
      </c>
    </row>
    <row r="372" s="2" customFormat="1" ht="16.5" customHeight="1">
      <c r="A372" s="36"/>
      <c r="B372" s="37"/>
      <c r="C372" s="237" t="s">
        <v>935</v>
      </c>
      <c r="D372" s="237" t="s">
        <v>284</v>
      </c>
      <c r="E372" s="238" t="s">
        <v>926</v>
      </c>
      <c r="F372" s="239" t="s">
        <v>927</v>
      </c>
      <c r="G372" s="240" t="s">
        <v>179</v>
      </c>
      <c r="H372" s="241">
        <v>1712.3430000000001</v>
      </c>
      <c r="I372" s="242"/>
      <c r="J372" s="243">
        <f>ROUND(I372*H372,2)</f>
        <v>0</v>
      </c>
      <c r="K372" s="239" t="s">
        <v>131</v>
      </c>
      <c r="L372" s="244"/>
      <c r="M372" s="245" t="s">
        <v>19</v>
      </c>
      <c r="N372" s="246" t="s">
        <v>46</v>
      </c>
      <c r="O372" s="82"/>
      <c r="P372" s="203">
        <f>O372*H372</f>
        <v>0</v>
      </c>
      <c r="Q372" s="203">
        <v>0.00029999999999999997</v>
      </c>
      <c r="R372" s="203">
        <f>Q372*H372</f>
        <v>0.51370289999999996</v>
      </c>
      <c r="S372" s="203">
        <v>0</v>
      </c>
      <c r="T372" s="204">
        <f>S372*H372</f>
        <v>0</v>
      </c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R372" s="205" t="s">
        <v>365</v>
      </c>
      <c r="AT372" s="205" t="s">
        <v>284</v>
      </c>
      <c r="AU372" s="205" t="s">
        <v>85</v>
      </c>
      <c r="AY372" s="15" t="s">
        <v>126</v>
      </c>
      <c r="BE372" s="206">
        <f>IF(N372="základní",J372,0)</f>
        <v>0</v>
      </c>
      <c r="BF372" s="206">
        <f>IF(N372="snížená",J372,0)</f>
        <v>0</v>
      </c>
      <c r="BG372" s="206">
        <f>IF(N372="zákl. přenesená",J372,0)</f>
        <v>0</v>
      </c>
      <c r="BH372" s="206">
        <f>IF(N372="sníž. přenesená",J372,0)</f>
        <v>0</v>
      </c>
      <c r="BI372" s="206">
        <f>IF(N372="nulová",J372,0)</f>
        <v>0</v>
      </c>
      <c r="BJ372" s="15" t="s">
        <v>83</v>
      </c>
      <c r="BK372" s="206">
        <f>ROUND(I372*H372,2)</f>
        <v>0</v>
      </c>
      <c r="BL372" s="15" t="s">
        <v>232</v>
      </c>
      <c r="BM372" s="205" t="s">
        <v>936</v>
      </c>
    </row>
    <row r="373" s="13" customFormat="1">
      <c r="A373" s="13"/>
      <c r="B373" s="224"/>
      <c r="C373" s="225"/>
      <c r="D373" s="226" t="s">
        <v>182</v>
      </c>
      <c r="E373" s="225"/>
      <c r="F373" s="228" t="s">
        <v>929</v>
      </c>
      <c r="G373" s="225"/>
      <c r="H373" s="229">
        <v>1712.3430000000001</v>
      </c>
      <c r="I373" s="230"/>
      <c r="J373" s="225"/>
      <c r="K373" s="225"/>
      <c r="L373" s="231"/>
      <c r="M373" s="232"/>
      <c r="N373" s="233"/>
      <c r="O373" s="233"/>
      <c r="P373" s="233"/>
      <c r="Q373" s="233"/>
      <c r="R373" s="233"/>
      <c r="S373" s="233"/>
      <c r="T373" s="23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5" t="s">
        <v>182</v>
      </c>
      <c r="AU373" s="235" t="s">
        <v>85</v>
      </c>
      <c r="AV373" s="13" t="s">
        <v>85</v>
      </c>
      <c r="AW373" s="13" t="s">
        <v>4</v>
      </c>
      <c r="AX373" s="13" t="s">
        <v>83</v>
      </c>
      <c r="AY373" s="235" t="s">
        <v>126</v>
      </c>
    </row>
    <row r="374" s="2" customFormat="1" ht="33" customHeight="1">
      <c r="A374" s="36"/>
      <c r="B374" s="37"/>
      <c r="C374" s="194" t="s">
        <v>937</v>
      </c>
      <c r="D374" s="194" t="s">
        <v>127</v>
      </c>
      <c r="E374" s="195" t="s">
        <v>938</v>
      </c>
      <c r="F374" s="196" t="s">
        <v>939</v>
      </c>
      <c r="G374" s="197" t="s">
        <v>179</v>
      </c>
      <c r="H374" s="198">
        <v>3261.6060000000002</v>
      </c>
      <c r="I374" s="199"/>
      <c r="J374" s="200">
        <f>ROUND(I374*H374,2)</f>
        <v>0</v>
      </c>
      <c r="K374" s="196" t="s">
        <v>131</v>
      </c>
      <c r="L374" s="42"/>
      <c r="M374" s="201" t="s">
        <v>19</v>
      </c>
      <c r="N374" s="202" t="s">
        <v>46</v>
      </c>
      <c r="O374" s="82"/>
      <c r="P374" s="203">
        <f>O374*H374</f>
        <v>0</v>
      </c>
      <c r="Q374" s="203">
        <v>5.0000000000000002E-05</v>
      </c>
      <c r="R374" s="203">
        <f>Q374*H374</f>
        <v>0.16308030000000001</v>
      </c>
      <c r="S374" s="203">
        <v>0</v>
      </c>
      <c r="T374" s="204">
        <f>S374*H374</f>
        <v>0</v>
      </c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R374" s="205" t="s">
        <v>232</v>
      </c>
      <c r="AT374" s="205" t="s">
        <v>127</v>
      </c>
      <c r="AU374" s="205" t="s">
        <v>85</v>
      </c>
      <c r="AY374" s="15" t="s">
        <v>126</v>
      </c>
      <c r="BE374" s="206">
        <f>IF(N374="základní",J374,0)</f>
        <v>0</v>
      </c>
      <c r="BF374" s="206">
        <f>IF(N374="snížená",J374,0)</f>
        <v>0</v>
      </c>
      <c r="BG374" s="206">
        <f>IF(N374="zákl. přenesená",J374,0)</f>
        <v>0</v>
      </c>
      <c r="BH374" s="206">
        <f>IF(N374="sníž. přenesená",J374,0)</f>
        <v>0</v>
      </c>
      <c r="BI374" s="206">
        <f>IF(N374="nulová",J374,0)</f>
        <v>0</v>
      </c>
      <c r="BJ374" s="15" t="s">
        <v>83</v>
      </c>
      <c r="BK374" s="206">
        <f>ROUND(I374*H374,2)</f>
        <v>0</v>
      </c>
      <c r="BL374" s="15" t="s">
        <v>232</v>
      </c>
      <c r="BM374" s="205" t="s">
        <v>940</v>
      </c>
    </row>
    <row r="375" s="2" customFormat="1">
      <c r="A375" s="36"/>
      <c r="B375" s="37"/>
      <c r="C375" s="38"/>
      <c r="D375" s="207" t="s">
        <v>134</v>
      </c>
      <c r="E375" s="38"/>
      <c r="F375" s="208" t="s">
        <v>941</v>
      </c>
      <c r="G375" s="38"/>
      <c r="H375" s="38"/>
      <c r="I375" s="209"/>
      <c r="J375" s="38"/>
      <c r="K375" s="38"/>
      <c r="L375" s="42"/>
      <c r="M375" s="210"/>
      <c r="N375" s="211"/>
      <c r="O375" s="82"/>
      <c r="P375" s="82"/>
      <c r="Q375" s="82"/>
      <c r="R375" s="82"/>
      <c r="S375" s="82"/>
      <c r="T375" s="83"/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T375" s="15" t="s">
        <v>134</v>
      </c>
      <c r="AU375" s="15" t="s">
        <v>85</v>
      </c>
    </row>
    <row r="376" s="13" customFormat="1">
      <c r="A376" s="13"/>
      <c r="B376" s="224"/>
      <c r="C376" s="225"/>
      <c r="D376" s="226" t="s">
        <v>182</v>
      </c>
      <c r="E376" s="227" t="s">
        <v>19</v>
      </c>
      <c r="F376" s="228" t="s">
        <v>894</v>
      </c>
      <c r="G376" s="225"/>
      <c r="H376" s="229">
        <v>3261.6060000000002</v>
      </c>
      <c r="I376" s="230"/>
      <c r="J376" s="225"/>
      <c r="K376" s="225"/>
      <c r="L376" s="231"/>
      <c r="M376" s="232"/>
      <c r="N376" s="233"/>
      <c r="O376" s="233"/>
      <c r="P376" s="233"/>
      <c r="Q376" s="233"/>
      <c r="R376" s="233"/>
      <c r="S376" s="233"/>
      <c r="T376" s="23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5" t="s">
        <v>182</v>
      </c>
      <c r="AU376" s="235" t="s">
        <v>85</v>
      </c>
      <c r="AV376" s="13" t="s">
        <v>85</v>
      </c>
      <c r="AW376" s="13" t="s">
        <v>35</v>
      </c>
      <c r="AX376" s="13" t="s">
        <v>83</v>
      </c>
      <c r="AY376" s="235" t="s">
        <v>126</v>
      </c>
    </row>
    <row r="377" s="2" customFormat="1" ht="16.5" customHeight="1">
      <c r="A377" s="36"/>
      <c r="B377" s="37"/>
      <c r="C377" s="237" t="s">
        <v>942</v>
      </c>
      <c r="D377" s="237" t="s">
        <v>284</v>
      </c>
      <c r="E377" s="238" t="s">
        <v>943</v>
      </c>
      <c r="F377" s="239" t="s">
        <v>944</v>
      </c>
      <c r="G377" s="240" t="s">
        <v>179</v>
      </c>
      <c r="H377" s="241">
        <v>3458.933</v>
      </c>
      <c r="I377" s="242"/>
      <c r="J377" s="243">
        <f>ROUND(I377*H377,2)</f>
        <v>0</v>
      </c>
      <c r="K377" s="239" t="s">
        <v>131</v>
      </c>
      <c r="L377" s="244"/>
      <c r="M377" s="245" t="s">
        <v>19</v>
      </c>
      <c r="N377" s="246" t="s">
        <v>46</v>
      </c>
      <c r="O377" s="82"/>
      <c r="P377" s="203">
        <f>O377*H377</f>
        <v>0</v>
      </c>
      <c r="Q377" s="203">
        <v>0.00040000000000000002</v>
      </c>
      <c r="R377" s="203">
        <f>Q377*H377</f>
        <v>1.3835732000000001</v>
      </c>
      <c r="S377" s="203">
        <v>0</v>
      </c>
      <c r="T377" s="204">
        <f>S377*H377</f>
        <v>0</v>
      </c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R377" s="205" t="s">
        <v>365</v>
      </c>
      <c r="AT377" s="205" t="s">
        <v>284</v>
      </c>
      <c r="AU377" s="205" t="s">
        <v>85</v>
      </c>
      <c r="AY377" s="15" t="s">
        <v>126</v>
      </c>
      <c r="BE377" s="206">
        <f>IF(N377="základní",J377,0)</f>
        <v>0</v>
      </c>
      <c r="BF377" s="206">
        <f>IF(N377="snížená",J377,0)</f>
        <v>0</v>
      </c>
      <c r="BG377" s="206">
        <f>IF(N377="zákl. přenesená",J377,0)</f>
        <v>0</v>
      </c>
      <c r="BH377" s="206">
        <f>IF(N377="sníž. přenesená",J377,0)</f>
        <v>0</v>
      </c>
      <c r="BI377" s="206">
        <f>IF(N377="nulová",J377,0)</f>
        <v>0</v>
      </c>
      <c r="BJ377" s="15" t="s">
        <v>83</v>
      </c>
      <c r="BK377" s="206">
        <f>ROUND(I377*H377,2)</f>
        <v>0</v>
      </c>
      <c r="BL377" s="15" t="s">
        <v>232</v>
      </c>
      <c r="BM377" s="205" t="s">
        <v>945</v>
      </c>
    </row>
    <row r="378" s="13" customFormat="1">
      <c r="A378" s="13"/>
      <c r="B378" s="224"/>
      <c r="C378" s="225"/>
      <c r="D378" s="226" t="s">
        <v>182</v>
      </c>
      <c r="E378" s="225"/>
      <c r="F378" s="228" t="s">
        <v>946</v>
      </c>
      <c r="G378" s="225"/>
      <c r="H378" s="229">
        <v>3458.933</v>
      </c>
      <c r="I378" s="230"/>
      <c r="J378" s="225"/>
      <c r="K378" s="225"/>
      <c r="L378" s="231"/>
      <c r="M378" s="232"/>
      <c r="N378" s="233"/>
      <c r="O378" s="233"/>
      <c r="P378" s="233"/>
      <c r="Q378" s="233"/>
      <c r="R378" s="233"/>
      <c r="S378" s="233"/>
      <c r="T378" s="234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5" t="s">
        <v>182</v>
      </c>
      <c r="AU378" s="235" t="s">
        <v>85</v>
      </c>
      <c r="AV378" s="13" t="s">
        <v>85</v>
      </c>
      <c r="AW378" s="13" t="s">
        <v>4</v>
      </c>
      <c r="AX378" s="13" t="s">
        <v>83</v>
      </c>
      <c r="AY378" s="235" t="s">
        <v>126</v>
      </c>
    </row>
    <row r="379" s="2" customFormat="1" ht="49.05" customHeight="1">
      <c r="A379" s="36"/>
      <c r="B379" s="37"/>
      <c r="C379" s="194" t="s">
        <v>947</v>
      </c>
      <c r="D379" s="194" t="s">
        <v>127</v>
      </c>
      <c r="E379" s="195" t="s">
        <v>948</v>
      </c>
      <c r="F379" s="196" t="s">
        <v>949</v>
      </c>
      <c r="G379" s="197" t="s">
        <v>250</v>
      </c>
      <c r="H379" s="198">
        <v>16.169</v>
      </c>
      <c r="I379" s="199"/>
      <c r="J379" s="200">
        <f>ROUND(I379*H379,2)</f>
        <v>0</v>
      </c>
      <c r="K379" s="196" t="s">
        <v>131</v>
      </c>
      <c r="L379" s="42"/>
      <c r="M379" s="201" t="s">
        <v>19</v>
      </c>
      <c r="N379" s="202" t="s">
        <v>46</v>
      </c>
      <c r="O379" s="82"/>
      <c r="P379" s="203">
        <f>O379*H379</f>
        <v>0</v>
      </c>
      <c r="Q379" s="203">
        <v>0</v>
      </c>
      <c r="R379" s="203">
        <f>Q379*H379</f>
        <v>0</v>
      </c>
      <c r="S379" s="203">
        <v>0</v>
      </c>
      <c r="T379" s="204">
        <f>S379*H379</f>
        <v>0</v>
      </c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R379" s="205" t="s">
        <v>232</v>
      </c>
      <c r="AT379" s="205" t="s">
        <v>127</v>
      </c>
      <c r="AU379" s="205" t="s">
        <v>85</v>
      </c>
      <c r="AY379" s="15" t="s">
        <v>126</v>
      </c>
      <c r="BE379" s="206">
        <f>IF(N379="základní",J379,0)</f>
        <v>0</v>
      </c>
      <c r="BF379" s="206">
        <f>IF(N379="snížená",J379,0)</f>
        <v>0</v>
      </c>
      <c r="BG379" s="206">
        <f>IF(N379="zákl. přenesená",J379,0)</f>
        <v>0</v>
      </c>
      <c r="BH379" s="206">
        <f>IF(N379="sníž. přenesená",J379,0)</f>
        <v>0</v>
      </c>
      <c r="BI379" s="206">
        <f>IF(N379="nulová",J379,0)</f>
        <v>0</v>
      </c>
      <c r="BJ379" s="15" t="s">
        <v>83</v>
      </c>
      <c r="BK379" s="206">
        <f>ROUND(I379*H379,2)</f>
        <v>0</v>
      </c>
      <c r="BL379" s="15" t="s">
        <v>232</v>
      </c>
      <c r="BM379" s="205" t="s">
        <v>950</v>
      </c>
    </row>
    <row r="380" s="2" customFormat="1">
      <c r="A380" s="36"/>
      <c r="B380" s="37"/>
      <c r="C380" s="38"/>
      <c r="D380" s="207" t="s">
        <v>134</v>
      </c>
      <c r="E380" s="38"/>
      <c r="F380" s="208" t="s">
        <v>951</v>
      </c>
      <c r="G380" s="38"/>
      <c r="H380" s="38"/>
      <c r="I380" s="209"/>
      <c r="J380" s="38"/>
      <c r="K380" s="38"/>
      <c r="L380" s="42"/>
      <c r="M380" s="210"/>
      <c r="N380" s="211"/>
      <c r="O380" s="82"/>
      <c r="P380" s="82"/>
      <c r="Q380" s="82"/>
      <c r="R380" s="82"/>
      <c r="S380" s="82"/>
      <c r="T380" s="83"/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T380" s="15" t="s">
        <v>134</v>
      </c>
      <c r="AU380" s="15" t="s">
        <v>85</v>
      </c>
    </row>
    <row r="381" s="2" customFormat="1" ht="66.75" customHeight="1">
      <c r="A381" s="36"/>
      <c r="B381" s="37"/>
      <c r="C381" s="194" t="s">
        <v>952</v>
      </c>
      <c r="D381" s="194" t="s">
        <v>127</v>
      </c>
      <c r="E381" s="195" t="s">
        <v>953</v>
      </c>
      <c r="F381" s="196" t="s">
        <v>954</v>
      </c>
      <c r="G381" s="197" t="s">
        <v>250</v>
      </c>
      <c r="H381" s="198">
        <v>16.169</v>
      </c>
      <c r="I381" s="199"/>
      <c r="J381" s="200">
        <f>ROUND(I381*H381,2)</f>
        <v>0</v>
      </c>
      <c r="K381" s="196" t="s">
        <v>131</v>
      </c>
      <c r="L381" s="42"/>
      <c r="M381" s="201" t="s">
        <v>19</v>
      </c>
      <c r="N381" s="202" t="s">
        <v>46</v>
      </c>
      <c r="O381" s="82"/>
      <c r="P381" s="203">
        <f>O381*H381</f>
        <v>0</v>
      </c>
      <c r="Q381" s="203">
        <v>0</v>
      </c>
      <c r="R381" s="203">
        <f>Q381*H381</f>
        <v>0</v>
      </c>
      <c r="S381" s="203">
        <v>0</v>
      </c>
      <c r="T381" s="204">
        <f>S381*H381</f>
        <v>0</v>
      </c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R381" s="205" t="s">
        <v>232</v>
      </c>
      <c r="AT381" s="205" t="s">
        <v>127</v>
      </c>
      <c r="AU381" s="205" t="s">
        <v>85</v>
      </c>
      <c r="AY381" s="15" t="s">
        <v>126</v>
      </c>
      <c r="BE381" s="206">
        <f>IF(N381="základní",J381,0)</f>
        <v>0</v>
      </c>
      <c r="BF381" s="206">
        <f>IF(N381="snížená",J381,0)</f>
        <v>0</v>
      </c>
      <c r="BG381" s="206">
        <f>IF(N381="zákl. přenesená",J381,0)</f>
        <v>0</v>
      </c>
      <c r="BH381" s="206">
        <f>IF(N381="sníž. přenesená",J381,0)</f>
        <v>0</v>
      </c>
      <c r="BI381" s="206">
        <f>IF(N381="nulová",J381,0)</f>
        <v>0</v>
      </c>
      <c r="BJ381" s="15" t="s">
        <v>83</v>
      </c>
      <c r="BK381" s="206">
        <f>ROUND(I381*H381,2)</f>
        <v>0</v>
      </c>
      <c r="BL381" s="15" t="s">
        <v>232</v>
      </c>
      <c r="BM381" s="205" t="s">
        <v>955</v>
      </c>
    </row>
    <row r="382" s="2" customFormat="1">
      <c r="A382" s="36"/>
      <c r="B382" s="37"/>
      <c r="C382" s="38"/>
      <c r="D382" s="207" t="s">
        <v>134</v>
      </c>
      <c r="E382" s="38"/>
      <c r="F382" s="208" t="s">
        <v>956</v>
      </c>
      <c r="G382" s="38"/>
      <c r="H382" s="38"/>
      <c r="I382" s="209"/>
      <c r="J382" s="38"/>
      <c r="K382" s="38"/>
      <c r="L382" s="42"/>
      <c r="M382" s="210"/>
      <c r="N382" s="211"/>
      <c r="O382" s="82"/>
      <c r="P382" s="82"/>
      <c r="Q382" s="82"/>
      <c r="R382" s="82"/>
      <c r="S382" s="82"/>
      <c r="T382" s="83"/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T382" s="15" t="s">
        <v>134</v>
      </c>
      <c r="AU382" s="15" t="s">
        <v>85</v>
      </c>
    </row>
    <row r="383" s="11" customFormat="1" ht="22.8" customHeight="1">
      <c r="A383" s="11"/>
      <c r="B383" s="180"/>
      <c r="C383" s="181"/>
      <c r="D383" s="182" t="s">
        <v>74</v>
      </c>
      <c r="E383" s="222" t="s">
        <v>404</v>
      </c>
      <c r="F383" s="222" t="s">
        <v>405</v>
      </c>
      <c r="G383" s="181"/>
      <c r="H383" s="181"/>
      <c r="I383" s="184"/>
      <c r="J383" s="223">
        <f>BK383</f>
        <v>0</v>
      </c>
      <c r="K383" s="181"/>
      <c r="L383" s="186"/>
      <c r="M383" s="187"/>
      <c r="N383" s="188"/>
      <c r="O383" s="188"/>
      <c r="P383" s="189">
        <f>SUM(P384:P414)</f>
        <v>0</v>
      </c>
      <c r="Q383" s="188"/>
      <c r="R383" s="189">
        <f>SUM(R384:R414)</f>
        <v>8.1747243000000012</v>
      </c>
      <c r="S383" s="188"/>
      <c r="T383" s="190">
        <f>SUM(T384:T414)</f>
        <v>0</v>
      </c>
      <c r="U383" s="11"/>
      <c r="V383" s="11"/>
      <c r="W383" s="11"/>
      <c r="X383" s="11"/>
      <c r="Y383" s="11"/>
      <c r="Z383" s="11"/>
      <c r="AA383" s="11"/>
      <c r="AB383" s="11"/>
      <c r="AC383" s="11"/>
      <c r="AD383" s="11"/>
      <c r="AE383" s="11"/>
      <c r="AR383" s="191" t="s">
        <v>85</v>
      </c>
      <c r="AT383" s="192" t="s">
        <v>74</v>
      </c>
      <c r="AU383" s="192" t="s">
        <v>83</v>
      </c>
      <c r="AY383" s="191" t="s">
        <v>126</v>
      </c>
      <c r="BK383" s="193">
        <f>SUM(BK384:BK414)</f>
        <v>0</v>
      </c>
    </row>
    <row r="384" s="2" customFormat="1" ht="37.8" customHeight="1">
      <c r="A384" s="36"/>
      <c r="B384" s="37"/>
      <c r="C384" s="194" t="s">
        <v>957</v>
      </c>
      <c r="D384" s="194" t="s">
        <v>127</v>
      </c>
      <c r="E384" s="195" t="s">
        <v>958</v>
      </c>
      <c r="F384" s="196" t="s">
        <v>959</v>
      </c>
      <c r="G384" s="197" t="s">
        <v>179</v>
      </c>
      <c r="H384" s="198">
        <v>19.937000000000001</v>
      </c>
      <c r="I384" s="199"/>
      <c r="J384" s="200">
        <f>ROUND(I384*H384,2)</f>
        <v>0</v>
      </c>
      <c r="K384" s="196" t="s">
        <v>131</v>
      </c>
      <c r="L384" s="42"/>
      <c r="M384" s="201" t="s">
        <v>19</v>
      </c>
      <c r="N384" s="202" t="s">
        <v>46</v>
      </c>
      <c r="O384" s="82"/>
      <c r="P384" s="203">
        <f>O384*H384</f>
        <v>0</v>
      </c>
      <c r="Q384" s="203">
        <v>0</v>
      </c>
      <c r="R384" s="203">
        <f>Q384*H384</f>
        <v>0</v>
      </c>
      <c r="S384" s="203">
        <v>0</v>
      </c>
      <c r="T384" s="204">
        <f>S384*H384</f>
        <v>0</v>
      </c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R384" s="205" t="s">
        <v>232</v>
      </c>
      <c r="AT384" s="205" t="s">
        <v>127</v>
      </c>
      <c r="AU384" s="205" t="s">
        <v>85</v>
      </c>
      <c r="AY384" s="15" t="s">
        <v>126</v>
      </c>
      <c r="BE384" s="206">
        <f>IF(N384="základní",J384,0)</f>
        <v>0</v>
      </c>
      <c r="BF384" s="206">
        <f>IF(N384="snížená",J384,0)</f>
        <v>0</v>
      </c>
      <c r="BG384" s="206">
        <f>IF(N384="zákl. přenesená",J384,0)</f>
        <v>0</v>
      </c>
      <c r="BH384" s="206">
        <f>IF(N384="sníž. přenesená",J384,0)</f>
        <v>0</v>
      </c>
      <c r="BI384" s="206">
        <f>IF(N384="nulová",J384,0)</f>
        <v>0</v>
      </c>
      <c r="BJ384" s="15" t="s">
        <v>83</v>
      </c>
      <c r="BK384" s="206">
        <f>ROUND(I384*H384,2)</f>
        <v>0</v>
      </c>
      <c r="BL384" s="15" t="s">
        <v>232</v>
      </c>
      <c r="BM384" s="205" t="s">
        <v>960</v>
      </c>
    </row>
    <row r="385" s="2" customFormat="1">
      <c r="A385" s="36"/>
      <c r="B385" s="37"/>
      <c r="C385" s="38"/>
      <c r="D385" s="207" t="s">
        <v>134</v>
      </c>
      <c r="E385" s="38"/>
      <c r="F385" s="208" t="s">
        <v>961</v>
      </c>
      <c r="G385" s="38"/>
      <c r="H385" s="38"/>
      <c r="I385" s="209"/>
      <c r="J385" s="38"/>
      <c r="K385" s="38"/>
      <c r="L385" s="42"/>
      <c r="M385" s="210"/>
      <c r="N385" s="211"/>
      <c r="O385" s="82"/>
      <c r="P385" s="82"/>
      <c r="Q385" s="82"/>
      <c r="R385" s="82"/>
      <c r="S385" s="82"/>
      <c r="T385" s="83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T385" s="15" t="s">
        <v>134</v>
      </c>
      <c r="AU385" s="15" t="s">
        <v>85</v>
      </c>
    </row>
    <row r="386" s="13" customFormat="1">
      <c r="A386" s="13"/>
      <c r="B386" s="224"/>
      <c r="C386" s="225"/>
      <c r="D386" s="226" t="s">
        <v>182</v>
      </c>
      <c r="E386" s="227" t="s">
        <v>19</v>
      </c>
      <c r="F386" s="228" t="s">
        <v>962</v>
      </c>
      <c r="G386" s="225"/>
      <c r="H386" s="229">
        <v>19.937000000000001</v>
      </c>
      <c r="I386" s="230"/>
      <c r="J386" s="225"/>
      <c r="K386" s="225"/>
      <c r="L386" s="231"/>
      <c r="M386" s="232"/>
      <c r="N386" s="233"/>
      <c r="O386" s="233"/>
      <c r="P386" s="233"/>
      <c r="Q386" s="233"/>
      <c r="R386" s="233"/>
      <c r="S386" s="233"/>
      <c r="T386" s="23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5" t="s">
        <v>182</v>
      </c>
      <c r="AU386" s="235" t="s">
        <v>85</v>
      </c>
      <c r="AV386" s="13" t="s">
        <v>85</v>
      </c>
      <c r="AW386" s="13" t="s">
        <v>35</v>
      </c>
      <c r="AX386" s="13" t="s">
        <v>83</v>
      </c>
      <c r="AY386" s="235" t="s">
        <v>126</v>
      </c>
    </row>
    <row r="387" s="2" customFormat="1" ht="24.15" customHeight="1">
      <c r="A387" s="36"/>
      <c r="B387" s="37"/>
      <c r="C387" s="237" t="s">
        <v>963</v>
      </c>
      <c r="D387" s="237" t="s">
        <v>284</v>
      </c>
      <c r="E387" s="238" t="s">
        <v>964</v>
      </c>
      <c r="F387" s="239" t="s">
        <v>965</v>
      </c>
      <c r="G387" s="240" t="s">
        <v>179</v>
      </c>
      <c r="H387" s="241">
        <v>20.934000000000001</v>
      </c>
      <c r="I387" s="242"/>
      <c r="J387" s="243">
        <f>ROUND(I387*H387,2)</f>
        <v>0</v>
      </c>
      <c r="K387" s="239" t="s">
        <v>131</v>
      </c>
      <c r="L387" s="244"/>
      <c r="M387" s="245" t="s">
        <v>19</v>
      </c>
      <c r="N387" s="246" t="s">
        <v>46</v>
      </c>
      <c r="O387" s="82"/>
      <c r="P387" s="203">
        <f>O387*H387</f>
        <v>0</v>
      </c>
      <c r="Q387" s="203">
        <v>0.0015</v>
      </c>
      <c r="R387" s="203">
        <f>Q387*H387</f>
        <v>0.031401000000000005</v>
      </c>
      <c r="S387" s="203">
        <v>0</v>
      </c>
      <c r="T387" s="204">
        <f>S387*H387</f>
        <v>0</v>
      </c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R387" s="205" t="s">
        <v>365</v>
      </c>
      <c r="AT387" s="205" t="s">
        <v>284</v>
      </c>
      <c r="AU387" s="205" t="s">
        <v>85</v>
      </c>
      <c r="AY387" s="15" t="s">
        <v>126</v>
      </c>
      <c r="BE387" s="206">
        <f>IF(N387="základní",J387,0)</f>
        <v>0</v>
      </c>
      <c r="BF387" s="206">
        <f>IF(N387="snížená",J387,0)</f>
        <v>0</v>
      </c>
      <c r="BG387" s="206">
        <f>IF(N387="zákl. přenesená",J387,0)</f>
        <v>0</v>
      </c>
      <c r="BH387" s="206">
        <f>IF(N387="sníž. přenesená",J387,0)</f>
        <v>0</v>
      </c>
      <c r="BI387" s="206">
        <f>IF(N387="nulová",J387,0)</f>
        <v>0</v>
      </c>
      <c r="BJ387" s="15" t="s">
        <v>83</v>
      </c>
      <c r="BK387" s="206">
        <f>ROUND(I387*H387,2)</f>
        <v>0</v>
      </c>
      <c r="BL387" s="15" t="s">
        <v>232</v>
      </c>
      <c r="BM387" s="205" t="s">
        <v>966</v>
      </c>
    </row>
    <row r="388" s="13" customFormat="1">
      <c r="A388" s="13"/>
      <c r="B388" s="224"/>
      <c r="C388" s="225"/>
      <c r="D388" s="226" t="s">
        <v>182</v>
      </c>
      <c r="E388" s="225"/>
      <c r="F388" s="228" t="s">
        <v>967</v>
      </c>
      <c r="G388" s="225"/>
      <c r="H388" s="229">
        <v>20.934000000000001</v>
      </c>
      <c r="I388" s="230"/>
      <c r="J388" s="225"/>
      <c r="K388" s="225"/>
      <c r="L388" s="231"/>
      <c r="M388" s="232"/>
      <c r="N388" s="233"/>
      <c r="O388" s="233"/>
      <c r="P388" s="233"/>
      <c r="Q388" s="233"/>
      <c r="R388" s="233"/>
      <c r="S388" s="233"/>
      <c r="T388" s="234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5" t="s">
        <v>182</v>
      </c>
      <c r="AU388" s="235" t="s">
        <v>85</v>
      </c>
      <c r="AV388" s="13" t="s">
        <v>85</v>
      </c>
      <c r="AW388" s="13" t="s">
        <v>4</v>
      </c>
      <c r="AX388" s="13" t="s">
        <v>83</v>
      </c>
      <c r="AY388" s="235" t="s">
        <v>126</v>
      </c>
    </row>
    <row r="389" s="2" customFormat="1" ht="37.8" customHeight="1">
      <c r="A389" s="36"/>
      <c r="B389" s="37"/>
      <c r="C389" s="194" t="s">
        <v>968</v>
      </c>
      <c r="D389" s="194" t="s">
        <v>127</v>
      </c>
      <c r="E389" s="195" t="s">
        <v>969</v>
      </c>
      <c r="F389" s="196" t="s">
        <v>970</v>
      </c>
      <c r="G389" s="197" t="s">
        <v>179</v>
      </c>
      <c r="H389" s="198">
        <v>1630.8030000000001</v>
      </c>
      <c r="I389" s="199"/>
      <c r="J389" s="200">
        <f>ROUND(I389*H389,2)</f>
        <v>0</v>
      </c>
      <c r="K389" s="196" t="s">
        <v>131</v>
      </c>
      <c r="L389" s="42"/>
      <c r="M389" s="201" t="s">
        <v>19</v>
      </c>
      <c r="N389" s="202" t="s">
        <v>46</v>
      </c>
      <c r="O389" s="82"/>
      <c r="P389" s="203">
        <f>O389*H389</f>
        <v>0</v>
      </c>
      <c r="Q389" s="203">
        <v>0</v>
      </c>
      <c r="R389" s="203">
        <f>Q389*H389</f>
        <v>0</v>
      </c>
      <c r="S389" s="203">
        <v>0</v>
      </c>
      <c r="T389" s="204">
        <f>S389*H389</f>
        <v>0</v>
      </c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R389" s="205" t="s">
        <v>232</v>
      </c>
      <c r="AT389" s="205" t="s">
        <v>127</v>
      </c>
      <c r="AU389" s="205" t="s">
        <v>85</v>
      </c>
      <c r="AY389" s="15" t="s">
        <v>126</v>
      </c>
      <c r="BE389" s="206">
        <f>IF(N389="základní",J389,0)</f>
        <v>0</v>
      </c>
      <c r="BF389" s="206">
        <f>IF(N389="snížená",J389,0)</f>
        <v>0</v>
      </c>
      <c r="BG389" s="206">
        <f>IF(N389="zákl. přenesená",J389,0)</f>
        <v>0</v>
      </c>
      <c r="BH389" s="206">
        <f>IF(N389="sníž. přenesená",J389,0)</f>
        <v>0</v>
      </c>
      <c r="BI389" s="206">
        <f>IF(N389="nulová",J389,0)</f>
        <v>0</v>
      </c>
      <c r="BJ389" s="15" t="s">
        <v>83</v>
      </c>
      <c r="BK389" s="206">
        <f>ROUND(I389*H389,2)</f>
        <v>0</v>
      </c>
      <c r="BL389" s="15" t="s">
        <v>232</v>
      </c>
      <c r="BM389" s="205" t="s">
        <v>971</v>
      </c>
    </row>
    <row r="390" s="2" customFormat="1">
      <c r="A390" s="36"/>
      <c r="B390" s="37"/>
      <c r="C390" s="38"/>
      <c r="D390" s="207" t="s">
        <v>134</v>
      </c>
      <c r="E390" s="38"/>
      <c r="F390" s="208" t="s">
        <v>972</v>
      </c>
      <c r="G390" s="38"/>
      <c r="H390" s="38"/>
      <c r="I390" s="209"/>
      <c r="J390" s="38"/>
      <c r="K390" s="38"/>
      <c r="L390" s="42"/>
      <c r="M390" s="210"/>
      <c r="N390" s="211"/>
      <c r="O390" s="82"/>
      <c r="P390" s="82"/>
      <c r="Q390" s="82"/>
      <c r="R390" s="82"/>
      <c r="S390" s="82"/>
      <c r="T390" s="83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T390" s="15" t="s">
        <v>134</v>
      </c>
      <c r="AU390" s="15" t="s">
        <v>85</v>
      </c>
    </row>
    <row r="391" s="13" customFormat="1">
      <c r="A391" s="13"/>
      <c r="B391" s="224"/>
      <c r="C391" s="225"/>
      <c r="D391" s="226" t="s">
        <v>182</v>
      </c>
      <c r="E391" s="227" t="s">
        <v>19</v>
      </c>
      <c r="F391" s="228" t="s">
        <v>905</v>
      </c>
      <c r="G391" s="225"/>
      <c r="H391" s="229">
        <v>1630.8030000000001</v>
      </c>
      <c r="I391" s="230"/>
      <c r="J391" s="225"/>
      <c r="K391" s="225"/>
      <c r="L391" s="231"/>
      <c r="M391" s="232"/>
      <c r="N391" s="233"/>
      <c r="O391" s="233"/>
      <c r="P391" s="233"/>
      <c r="Q391" s="233"/>
      <c r="R391" s="233"/>
      <c r="S391" s="233"/>
      <c r="T391" s="234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5" t="s">
        <v>182</v>
      </c>
      <c r="AU391" s="235" t="s">
        <v>85</v>
      </c>
      <c r="AV391" s="13" t="s">
        <v>85</v>
      </c>
      <c r="AW391" s="13" t="s">
        <v>35</v>
      </c>
      <c r="AX391" s="13" t="s">
        <v>83</v>
      </c>
      <c r="AY391" s="235" t="s">
        <v>126</v>
      </c>
    </row>
    <row r="392" s="2" customFormat="1" ht="24.15" customHeight="1">
      <c r="A392" s="36"/>
      <c r="B392" s="37"/>
      <c r="C392" s="237" t="s">
        <v>973</v>
      </c>
      <c r="D392" s="237" t="s">
        <v>284</v>
      </c>
      <c r="E392" s="238" t="s">
        <v>974</v>
      </c>
      <c r="F392" s="239" t="s">
        <v>975</v>
      </c>
      <c r="G392" s="240" t="s">
        <v>179</v>
      </c>
      <c r="H392" s="241">
        <v>3424.6860000000001</v>
      </c>
      <c r="I392" s="242"/>
      <c r="J392" s="243">
        <f>ROUND(I392*H392,2)</f>
        <v>0</v>
      </c>
      <c r="K392" s="239" t="s">
        <v>131</v>
      </c>
      <c r="L392" s="244"/>
      <c r="M392" s="245" t="s">
        <v>19</v>
      </c>
      <c r="N392" s="246" t="s">
        <v>46</v>
      </c>
      <c r="O392" s="82"/>
      <c r="P392" s="203">
        <f>O392*H392</f>
        <v>0</v>
      </c>
      <c r="Q392" s="203">
        <v>0.0018</v>
      </c>
      <c r="R392" s="203">
        <f>Q392*H392</f>
        <v>6.1644348000000004</v>
      </c>
      <c r="S392" s="203">
        <v>0</v>
      </c>
      <c r="T392" s="204">
        <f>S392*H392</f>
        <v>0</v>
      </c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R392" s="205" t="s">
        <v>365</v>
      </c>
      <c r="AT392" s="205" t="s">
        <v>284</v>
      </c>
      <c r="AU392" s="205" t="s">
        <v>85</v>
      </c>
      <c r="AY392" s="15" t="s">
        <v>126</v>
      </c>
      <c r="BE392" s="206">
        <f>IF(N392="základní",J392,0)</f>
        <v>0</v>
      </c>
      <c r="BF392" s="206">
        <f>IF(N392="snížená",J392,0)</f>
        <v>0</v>
      </c>
      <c r="BG392" s="206">
        <f>IF(N392="zákl. přenesená",J392,0)</f>
        <v>0</v>
      </c>
      <c r="BH392" s="206">
        <f>IF(N392="sníž. přenesená",J392,0)</f>
        <v>0</v>
      </c>
      <c r="BI392" s="206">
        <f>IF(N392="nulová",J392,0)</f>
        <v>0</v>
      </c>
      <c r="BJ392" s="15" t="s">
        <v>83</v>
      </c>
      <c r="BK392" s="206">
        <f>ROUND(I392*H392,2)</f>
        <v>0</v>
      </c>
      <c r="BL392" s="15" t="s">
        <v>232</v>
      </c>
      <c r="BM392" s="205" t="s">
        <v>976</v>
      </c>
    </row>
    <row r="393" s="13" customFormat="1">
      <c r="A393" s="13"/>
      <c r="B393" s="224"/>
      <c r="C393" s="225"/>
      <c r="D393" s="226" t="s">
        <v>182</v>
      </c>
      <c r="E393" s="225"/>
      <c r="F393" s="228" t="s">
        <v>977</v>
      </c>
      <c r="G393" s="225"/>
      <c r="H393" s="229">
        <v>3424.6860000000001</v>
      </c>
      <c r="I393" s="230"/>
      <c r="J393" s="225"/>
      <c r="K393" s="225"/>
      <c r="L393" s="231"/>
      <c r="M393" s="232"/>
      <c r="N393" s="233"/>
      <c r="O393" s="233"/>
      <c r="P393" s="233"/>
      <c r="Q393" s="233"/>
      <c r="R393" s="233"/>
      <c r="S393" s="233"/>
      <c r="T393" s="234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5" t="s">
        <v>182</v>
      </c>
      <c r="AU393" s="235" t="s">
        <v>85</v>
      </c>
      <c r="AV393" s="13" t="s">
        <v>85</v>
      </c>
      <c r="AW393" s="13" t="s">
        <v>4</v>
      </c>
      <c r="AX393" s="13" t="s">
        <v>83</v>
      </c>
      <c r="AY393" s="235" t="s">
        <v>126</v>
      </c>
    </row>
    <row r="394" s="2" customFormat="1" ht="37.8" customHeight="1">
      <c r="A394" s="36"/>
      <c r="B394" s="37"/>
      <c r="C394" s="194" t="s">
        <v>978</v>
      </c>
      <c r="D394" s="194" t="s">
        <v>127</v>
      </c>
      <c r="E394" s="195" t="s">
        <v>969</v>
      </c>
      <c r="F394" s="196" t="s">
        <v>970</v>
      </c>
      <c r="G394" s="197" t="s">
        <v>179</v>
      </c>
      <c r="H394" s="198">
        <v>183</v>
      </c>
      <c r="I394" s="199"/>
      <c r="J394" s="200">
        <f>ROUND(I394*H394,2)</f>
        <v>0</v>
      </c>
      <c r="K394" s="196" t="s">
        <v>131</v>
      </c>
      <c r="L394" s="42"/>
      <c r="M394" s="201" t="s">
        <v>19</v>
      </c>
      <c r="N394" s="202" t="s">
        <v>46</v>
      </c>
      <c r="O394" s="82"/>
      <c r="P394" s="203">
        <f>O394*H394</f>
        <v>0</v>
      </c>
      <c r="Q394" s="203">
        <v>0</v>
      </c>
      <c r="R394" s="203">
        <f>Q394*H394</f>
        <v>0</v>
      </c>
      <c r="S394" s="203">
        <v>0</v>
      </c>
      <c r="T394" s="204">
        <f>S394*H394</f>
        <v>0</v>
      </c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R394" s="205" t="s">
        <v>232</v>
      </c>
      <c r="AT394" s="205" t="s">
        <v>127</v>
      </c>
      <c r="AU394" s="205" t="s">
        <v>85</v>
      </c>
      <c r="AY394" s="15" t="s">
        <v>126</v>
      </c>
      <c r="BE394" s="206">
        <f>IF(N394="základní",J394,0)</f>
        <v>0</v>
      </c>
      <c r="BF394" s="206">
        <f>IF(N394="snížená",J394,0)</f>
        <v>0</v>
      </c>
      <c r="BG394" s="206">
        <f>IF(N394="zákl. přenesená",J394,0)</f>
        <v>0</v>
      </c>
      <c r="BH394" s="206">
        <f>IF(N394="sníž. přenesená",J394,0)</f>
        <v>0</v>
      </c>
      <c r="BI394" s="206">
        <f>IF(N394="nulová",J394,0)</f>
        <v>0</v>
      </c>
      <c r="BJ394" s="15" t="s">
        <v>83</v>
      </c>
      <c r="BK394" s="206">
        <f>ROUND(I394*H394,2)</f>
        <v>0</v>
      </c>
      <c r="BL394" s="15" t="s">
        <v>232</v>
      </c>
      <c r="BM394" s="205" t="s">
        <v>979</v>
      </c>
    </row>
    <row r="395" s="2" customFormat="1">
      <c r="A395" s="36"/>
      <c r="B395" s="37"/>
      <c r="C395" s="38"/>
      <c r="D395" s="207" t="s">
        <v>134</v>
      </c>
      <c r="E395" s="38"/>
      <c r="F395" s="208" t="s">
        <v>972</v>
      </c>
      <c r="G395" s="38"/>
      <c r="H395" s="38"/>
      <c r="I395" s="209"/>
      <c r="J395" s="38"/>
      <c r="K395" s="38"/>
      <c r="L395" s="42"/>
      <c r="M395" s="210"/>
      <c r="N395" s="211"/>
      <c r="O395" s="82"/>
      <c r="P395" s="82"/>
      <c r="Q395" s="82"/>
      <c r="R395" s="82"/>
      <c r="S395" s="82"/>
      <c r="T395" s="83"/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T395" s="15" t="s">
        <v>134</v>
      </c>
      <c r="AU395" s="15" t="s">
        <v>85</v>
      </c>
    </row>
    <row r="396" s="13" customFormat="1">
      <c r="A396" s="13"/>
      <c r="B396" s="224"/>
      <c r="C396" s="225"/>
      <c r="D396" s="226" t="s">
        <v>182</v>
      </c>
      <c r="E396" s="227" t="s">
        <v>19</v>
      </c>
      <c r="F396" s="228" t="s">
        <v>980</v>
      </c>
      <c r="G396" s="225"/>
      <c r="H396" s="229">
        <v>183</v>
      </c>
      <c r="I396" s="230"/>
      <c r="J396" s="225"/>
      <c r="K396" s="225"/>
      <c r="L396" s="231"/>
      <c r="M396" s="232"/>
      <c r="N396" s="233"/>
      <c r="O396" s="233"/>
      <c r="P396" s="233"/>
      <c r="Q396" s="233"/>
      <c r="R396" s="233"/>
      <c r="S396" s="233"/>
      <c r="T396" s="23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5" t="s">
        <v>182</v>
      </c>
      <c r="AU396" s="235" t="s">
        <v>85</v>
      </c>
      <c r="AV396" s="13" t="s">
        <v>85</v>
      </c>
      <c r="AW396" s="13" t="s">
        <v>35</v>
      </c>
      <c r="AX396" s="13" t="s">
        <v>83</v>
      </c>
      <c r="AY396" s="235" t="s">
        <v>126</v>
      </c>
    </row>
    <row r="397" s="2" customFormat="1" ht="24.15" customHeight="1">
      <c r="A397" s="36"/>
      <c r="B397" s="37"/>
      <c r="C397" s="237" t="s">
        <v>981</v>
      </c>
      <c r="D397" s="237" t="s">
        <v>284</v>
      </c>
      <c r="E397" s="238" t="s">
        <v>982</v>
      </c>
      <c r="F397" s="239" t="s">
        <v>983</v>
      </c>
      <c r="G397" s="240" t="s">
        <v>179</v>
      </c>
      <c r="H397" s="241">
        <v>384.30000000000001</v>
      </c>
      <c r="I397" s="242"/>
      <c r="J397" s="243">
        <f>ROUND(I397*H397,2)</f>
        <v>0</v>
      </c>
      <c r="K397" s="239" t="s">
        <v>131</v>
      </c>
      <c r="L397" s="244"/>
      <c r="M397" s="245" t="s">
        <v>19</v>
      </c>
      <c r="N397" s="246" t="s">
        <v>46</v>
      </c>
      <c r="O397" s="82"/>
      <c r="P397" s="203">
        <f>O397*H397</f>
        <v>0</v>
      </c>
      <c r="Q397" s="203">
        <v>0.0041000000000000003</v>
      </c>
      <c r="R397" s="203">
        <f>Q397*H397</f>
        <v>1.5756300000000001</v>
      </c>
      <c r="S397" s="203">
        <v>0</v>
      </c>
      <c r="T397" s="204">
        <f>S397*H397</f>
        <v>0</v>
      </c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R397" s="205" t="s">
        <v>365</v>
      </c>
      <c r="AT397" s="205" t="s">
        <v>284</v>
      </c>
      <c r="AU397" s="205" t="s">
        <v>85</v>
      </c>
      <c r="AY397" s="15" t="s">
        <v>126</v>
      </c>
      <c r="BE397" s="206">
        <f>IF(N397="základní",J397,0)</f>
        <v>0</v>
      </c>
      <c r="BF397" s="206">
        <f>IF(N397="snížená",J397,0)</f>
        <v>0</v>
      </c>
      <c r="BG397" s="206">
        <f>IF(N397="zákl. přenesená",J397,0)</f>
        <v>0</v>
      </c>
      <c r="BH397" s="206">
        <f>IF(N397="sníž. přenesená",J397,0)</f>
        <v>0</v>
      </c>
      <c r="BI397" s="206">
        <f>IF(N397="nulová",J397,0)</f>
        <v>0</v>
      </c>
      <c r="BJ397" s="15" t="s">
        <v>83</v>
      </c>
      <c r="BK397" s="206">
        <f>ROUND(I397*H397,2)</f>
        <v>0</v>
      </c>
      <c r="BL397" s="15" t="s">
        <v>232</v>
      </c>
      <c r="BM397" s="205" t="s">
        <v>984</v>
      </c>
    </row>
    <row r="398" s="13" customFormat="1">
      <c r="A398" s="13"/>
      <c r="B398" s="224"/>
      <c r="C398" s="225"/>
      <c r="D398" s="226" t="s">
        <v>182</v>
      </c>
      <c r="E398" s="225"/>
      <c r="F398" s="228" t="s">
        <v>985</v>
      </c>
      <c r="G398" s="225"/>
      <c r="H398" s="229">
        <v>384.30000000000001</v>
      </c>
      <c r="I398" s="230"/>
      <c r="J398" s="225"/>
      <c r="K398" s="225"/>
      <c r="L398" s="231"/>
      <c r="M398" s="232"/>
      <c r="N398" s="233"/>
      <c r="O398" s="233"/>
      <c r="P398" s="233"/>
      <c r="Q398" s="233"/>
      <c r="R398" s="233"/>
      <c r="S398" s="233"/>
      <c r="T398" s="234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5" t="s">
        <v>182</v>
      </c>
      <c r="AU398" s="235" t="s">
        <v>85</v>
      </c>
      <c r="AV398" s="13" t="s">
        <v>85</v>
      </c>
      <c r="AW398" s="13" t="s">
        <v>4</v>
      </c>
      <c r="AX398" s="13" t="s">
        <v>83</v>
      </c>
      <c r="AY398" s="235" t="s">
        <v>126</v>
      </c>
    </row>
    <row r="399" s="2" customFormat="1" ht="37.8" customHeight="1">
      <c r="A399" s="36"/>
      <c r="B399" s="37"/>
      <c r="C399" s="194" t="s">
        <v>986</v>
      </c>
      <c r="D399" s="194" t="s">
        <v>127</v>
      </c>
      <c r="E399" s="195" t="s">
        <v>969</v>
      </c>
      <c r="F399" s="196" t="s">
        <v>970</v>
      </c>
      <c r="G399" s="197" t="s">
        <v>179</v>
      </c>
      <c r="H399" s="198">
        <v>54.600000000000001</v>
      </c>
      <c r="I399" s="199"/>
      <c r="J399" s="200">
        <f>ROUND(I399*H399,2)</f>
        <v>0</v>
      </c>
      <c r="K399" s="196" t="s">
        <v>131</v>
      </c>
      <c r="L399" s="42"/>
      <c r="M399" s="201" t="s">
        <v>19</v>
      </c>
      <c r="N399" s="202" t="s">
        <v>46</v>
      </c>
      <c r="O399" s="82"/>
      <c r="P399" s="203">
        <f>O399*H399</f>
        <v>0</v>
      </c>
      <c r="Q399" s="203">
        <v>0</v>
      </c>
      <c r="R399" s="203">
        <f>Q399*H399</f>
        <v>0</v>
      </c>
      <c r="S399" s="203">
        <v>0</v>
      </c>
      <c r="T399" s="204">
        <f>S399*H399</f>
        <v>0</v>
      </c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R399" s="205" t="s">
        <v>232</v>
      </c>
      <c r="AT399" s="205" t="s">
        <v>127</v>
      </c>
      <c r="AU399" s="205" t="s">
        <v>85</v>
      </c>
      <c r="AY399" s="15" t="s">
        <v>126</v>
      </c>
      <c r="BE399" s="206">
        <f>IF(N399="základní",J399,0)</f>
        <v>0</v>
      </c>
      <c r="BF399" s="206">
        <f>IF(N399="snížená",J399,0)</f>
        <v>0</v>
      </c>
      <c r="BG399" s="206">
        <f>IF(N399="zákl. přenesená",J399,0)</f>
        <v>0</v>
      </c>
      <c r="BH399" s="206">
        <f>IF(N399="sníž. přenesená",J399,0)</f>
        <v>0</v>
      </c>
      <c r="BI399" s="206">
        <f>IF(N399="nulová",J399,0)</f>
        <v>0</v>
      </c>
      <c r="BJ399" s="15" t="s">
        <v>83</v>
      </c>
      <c r="BK399" s="206">
        <f>ROUND(I399*H399,2)</f>
        <v>0</v>
      </c>
      <c r="BL399" s="15" t="s">
        <v>232</v>
      </c>
      <c r="BM399" s="205" t="s">
        <v>987</v>
      </c>
    </row>
    <row r="400" s="2" customFormat="1">
      <c r="A400" s="36"/>
      <c r="B400" s="37"/>
      <c r="C400" s="38"/>
      <c r="D400" s="207" t="s">
        <v>134</v>
      </c>
      <c r="E400" s="38"/>
      <c r="F400" s="208" t="s">
        <v>972</v>
      </c>
      <c r="G400" s="38"/>
      <c r="H400" s="38"/>
      <c r="I400" s="209"/>
      <c r="J400" s="38"/>
      <c r="K400" s="38"/>
      <c r="L400" s="42"/>
      <c r="M400" s="210"/>
      <c r="N400" s="211"/>
      <c r="O400" s="82"/>
      <c r="P400" s="82"/>
      <c r="Q400" s="82"/>
      <c r="R400" s="82"/>
      <c r="S400" s="82"/>
      <c r="T400" s="83"/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T400" s="15" t="s">
        <v>134</v>
      </c>
      <c r="AU400" s="15" t="s">
        <v>85</v>
      </c>
    </row>
    <row r="401" s="13" customFormat="1">
      <c r="A401" s="13"/>
      <c r="B401" s="224"/>
      <c r="C401" s="225"/>
      <c r="D401" s="226" t="s">
        <v>182</v>
      </c>
      <c r="E401" s="227" t="s">
        <v>19</v>
      </c>
      <c r="F401" s="228" t="s">
        <v>988</v>
      </c>
      <c r="G401" s="225"/>
      <c r="H401" s="229">
        <v>54.600000000000001</v>
      </c>
      <c r="I401" s="230"/>
      <c r="J401" s="225"/>
      <c r="K401" s="225"/>
      <c r="L401" s="231"/>
      <c r="M401" s="232"/>
      <c r="N401" s="233"/>
      <c r="O401" s="233"/>
      <c r="P401" s="233"/>
      <c r="Q401" s="233"/>
      <c r="R401" s="233"/>
      <c r="S401" s="233"/>
      <c r="T401" s="234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5" t="s">
        <v>182</v>
      </c>
      <c r="AU401" s="235" t="s">
        <v>85</v>
      </c>
      <c r="AV401" s="13" t="s">
        <v>85</v>
      </c>
      <c r="AW401" s="13" t="s">
        <v>35</v>
      </c>
      <c r="AX401" s="13" t="s">
        <v>83</v>
      </c>
      <c r="AY401" s="235" t="s">
        <v>126</v>
      </c>
    </row>
    <row r="402" s="2" customFormat="1" ht="24.15" customHeight="1">
      <c r="A402" s="36"/>
      <c r="B402" s="37"/>
      <c r="C402" s="237" t="s">
        <v>290</v>
      </c>
      <c r="D402" s="237" t="s">
        <v>284</v>
      </c>
      <c r="E402" s="238" t="s">
        <v>964</v>
      </c>
      <c r="F402" s="239" t="s">
        <v>965</v>
      </c>
      <c r="G402" s="240" t="s">
        <v>179</v>
      </c>
      <c r="H402" s="241">
        <v>114.66</v>
      </c>
      <c r="I402" s="242"/>
      <c r="J402" s="243">
        <f>ROUND(I402*H402,2)</f>
        <v>0</v>
      </c>
      <c r="K402" s="239" t="s">
        <v>131</v>
      </c>
      <c r="L402" s="244"/>
      <c r="M402" s="245" t="s">
        <v>19</v>
      </c>
      <c r="N402" s="246" t="s">
        <v>46</v>
      </c>
      <c r="O402" s="82"/>
      <c r="P402" s="203">
        <f>O402*H402</f>
        <v>0</v>
      </c>
      <c r="Q402" s="203">
        <v>0.0015</v>
      </c>
      <c r="R402" s="203">
        <f>Q402*H402</f>
        <v>0.17199</v>
      </c>
      <c r="S402" s="203">
        <v>0</v>
      </c>
      <c r="T402" s="204">
        <f>S402*H402</f>
        <v>0</v>
      </c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R402" s="205" t="s">
        <v>365</v>
      </c>
      <c r="AT402" s="205" t="s">
        <v>284</v>
      </c>
      <c r="AU402" s="205" t="s">
        <v>85</v>
      </c>
      <c r="AY402" s="15" t="s">
        <v>126</v>
      </c>
      <c r="BE402" s="206">
        <f>IF(N402="základní",J402,0)</f>
        <v>0</v>
      </c>
      <c r="BF402" s="206">
        <f>IF(N402="snížená",J402,0)</f>
        <v>0</v>
      </c>
      <c r="BG402" s="206">
        <f>IF(N402="zákl. přenesená",J402,0)</f>
        <v>0</v>
      </c>
      <c r="BH402" s="206">
        <f>IF(N402="sníž. přenesená",J402,0)</f>
        <v>0</v>
      </c>
      <c r="BI402" s="206">
        <f>IF(N402="nulová",J402,0)</f>
        <v>0</v>
      </c>
      <c r="BJ402" s="15" t="s">
        <v>83</v>
      </c>
      <c r="BK402" s="206">
        <f>ROUND(I402*H402,2)</f>
        <v>0</v>
      </c>
      <c r="BL402" s="15" t="s">
        <v>232</v>
      </c>
      <c r="BM402" s="205" t="s">
        <v>989</v>
      </c>
    </row>
    <row r="403" s="13" customFormat="1">
      <c r="A403" s="13"/>
      <c r="B403" s="224"/>
      <c r="C403" s="225"/>
      <c r="D403" s="226" t="s">
        <v>182</v>
      </c>
      <c r="E403" s="225"/>
      <c r="F403" s="228" t="s">
        <v>990</v>
      </c>
      <c r="G403" s="225"/>
      <c r="H403" s="229">
        <v>114.66</v>
      </c>
      <c r="I403" s="230"/>
      <c r="J403" s="225"/>
      <c r="K403" s="225"/>
      <c r="L403" s="231"/>
      <c r="M403" s="232"/>
      <c r="N403" s="233"/>
      <c r="O403" s="233"/>
      <c r="P403" s="233"/>
      <c r="Q403" s="233"/>
      <c r="R403" s="233"/>
      <c r="S403" s="233"/>
      <c r="T403" s="234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5" t="s">
        <v>182</v>
      </c>
      <c r="AU403" s="235" t="s">
        <v>85</v>
      </c>
      <c r="AV403" s="13" t="s">
        <v>85</v>
      </c>
      <c r="AW403" s="13" t="s">
        <v>4</v>
      </c>
      <c r="AX403" s="13" t="s">
        <v>83</v>
      </c>
      <c r="AY403" s="235" t="s">
        <v>126</v>
      </c>
    </row>
    <row r="404" s="2" customFormat="1" ht="37.8" customHeight="1">
      <c r="A404" s="36"/>
      <c r="B404" s="37"/>
      <c r="C404" s="194" t="s">
        <v>328</v>
      </c>
      <c r="D404" s="194" t="s">
        <v>127</v>
      </c>
      <c r="E404" s="195" t="s">
        <v>969</v>
      </c>
      <c r="F404" s="196" t="s">
        <v>970</v>
      </c>
      <c r="G404" s="197" t="s">
        <v>179</v>
      </c>
      <c r="H404" s="198">
        <v>48.945999999999998</v>
      </c>
      <c r="I404" s="199"/>
      <c r="J404" s="200">
        <f>ROUND(I404*H404,2)</f>
        <v>0</v>
      </c>
      <c r="K404" s="196" t="s">
        <v>131</v>
      </c>
      <c r="L404" s="42"/>
      <c r="M404" s="201" t="s">
        <v>19</v>
      </c>
      <c r="N404" s="202" t="s">
        <v>46</v>
      </c>
      <c r="O404" s="82"/>
      <c r="P404" s="203">
        <f>O404*H404</f>
        <v>0</v>
      </c>
      <c r="Q404" s="203">
        <v>0</v>
      </c>
      <c r="R404" s="203">
        <f>Q404*H404</f>
        <v>0</v>
      </c>
      <c r="S404" s="203">
        <v>0</v>
      </c>
      <c r="T404" s="204">
        <f>S404*H404</f>
        <v>0</v>
      </c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R404" s="205" t="s">
        <v>232</v>
      </c>
      <c r="AT404" s="205" t="s">
        <v>127</v>
      </c>
      <c r="AU404" s="205" t="s">
        <v>85</v>
      </c>
      <c r="AY404" s="15" t="s">
        <v>126</v>
      </c>
      <c r="BE404" s="206">
        <f>IF(N404="základní",J404,0)</f>
        <v>0</v>
      </c>
      <c r="BF404" s="206">
        <f>IF(N404="snížená",J404,0)</f>
        <v>0</v>
      </c>
      <c r="BG404" s="206">
        <f>IF(N404="zákl. přenesená",J404,0)</f>
        <v>0</v>
      </c>
      <c r="BH404" s="206">
        <f>IF(N404="sníž. přenesená",J404,0)</f>
        <v>0</v>
      </c>
      <c r="BI404" s="206">
        <f>IF(N404="nulová",J404,0)</f>
        <v>0</v>
      </c>
      <c r="BJ404" s="15" t="s">
        <v>83</v>
      </c>
      <c r="BK404" s="206">
        <f>ROUND(I404*H404,2)</f>
        <v>0</v>
      </c>
      <c r="BL404" s="15" t="s">
        <v>232</v>
      </c>
      <c r="BM404" s="205" t="s">
        <v>991</v>
      </c>
    </row>
    <row r="405" s="2" customFormat="1">
      <c r="A405" s="36"/>
      <c r="B405" s="37"/>
      <c r="C405" s="38"/>
      <c r="D405" s="207" t="s">
        <v>134</v>
      </c>
      <c r="E405" s="38"/>
      <c r="F405" s="208" t="s">
        <v>972</v>
      </c>
      <c r="G405" s="38"/>
      <c r="H405" s="38"/>
      <c r="I405" s="209"/>
      <c r="J405" s="38"/>
      <c r="K405" s="38"/>
      <c r="L405" s="42"/>
      <c r="M405" s="210"/>
      <c r="N405" s="211"/>
      <c r="O405" s="82"/>
      <c r="P405" s="82"/>
      <c r="Q405" s="82"/>
      <c r="R405" s="82"/>
      <c r="S405" s="82"/>
      <c r="T405" s="83"/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T405" s="15" t="s">
        <v>134</v>
      </c>
      <c r="AU405" s="15" t="s">
        <v>85</v>
      </c>
    </row>
    <row r="406" s="13" customFormat="1">
      <c r="A406" s="13"/>
      <c r="B406" s="224"/>
      <c r="C406" s="225"/>
      <c r="D406" s="226" t="s">
        <v>182</v>
      </c>
      <c r="E406" s="227" t="s">
        <v>19</v>
      </c>
      <c r="F406" s="228" t="s">
        <v>992</v>
      </c>
      <c r="G406" s="225"/>
      <c r="H406" s="229">
        <v>48.945999999999998</v>
      </c>
      <c r="I406" s="230"/>
      <c r="J406" s="225"/>
      <c r="K406" s="225"/>
      <c r="L406" s="231"/>
      <c r="M406" s="232"/>
      <c r="N406" s="233"/>
      <c r="O406" s="233"/>
      <c r="P406" s="233"/>
      <c r="Q406" s="233"/>
      <c r="R406" s="233"/>
      <c r="S406" s="233"/>
      <c r="T406" s="234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5" t="s">
        <v>182</v>
      </c>
      <c r="AU406" s="235" t="s">
        <v>85</v>
      </c>
      <c r="AV406" s="13" t="s">
        <v>85</v>
      </c>
      <c r="AW406" s="13" t="s">
        <v>35</v>
      </c>
      <c r="AX406" s="13" t="s">
        <v>83</v>
      </c>
      <c r="AY406" s="235" t="s">
        <v>126</v>
      </c>
    </row>
    <row r="407" s="2" customFormat="1" ht="24.15" customHeight="1">
      <c r="A407" s="36"/>
      <c r="B407" s="37"/>
      <c r="C407" s="237" t="s">
        <v>993</v>
      </c>
      <c r="D407" s="237" t="s">
        <v>284</v>
      </c>
      <c r="E407" s="238" t="s">
        <v>994</v>
      </c>
      <c r="F407" s="239" t="s">
        <v>995</v>
      </c>
      <c r="G407" s="240" t="s">
        <v>179</v>
      </c>
      <c r="H407" s="241">
        <v>51.393000000000001</v>
      </c>
      <c r="I407" s="242"/>
      <c r="J407" s="243">
        <f>ROUND(I407*H407,2)</f>
        <v>0</v>
      </c>
      <c r="K407" s="239" t="s">
        <v>131</v>
      </c>
      <c r="L407" s="244"/>
      <c r="M407" s="245" t="s">
        <v>19</v>
      </c>
      <c r="N407" s="246" t="s">
        <v>46</v>
      </c>
      <c r="O407" s="82"/>
      <c r="P407" s="203">
        <f>O407*H407</f>
        <v>0</v>
      </c>
      <c r="Q407" s="203">
        <v>0.0020999999999999999</v>
      </c>
      <c r="R407" s="203">
        <f>Q407*H407</f>
        <v>0.10792529999999999</v>
      </c>
      <c r="S407" s="203">
        <v>0</v>
      </c>
      <c r="T407" s="204">
        <f>S407*H407</f>
        <v>0</v>
      </c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R407" s="205" t="s">
        <v>365</v>
      </c>
      <c r="AT407" s="205" t="s">
        <v>284</v>
      </c>
      <c r="AU407" s="205" t="s">
        <v>85</v>
      </c>
      <c r="AY407" s="15" t="s">
        <v>126</v>
      </c>
      <c r="BE407" s="206">
        <f>IF(N407="základní",J407,0)</f>
        <v>0</v>
      </c>
      <c r="BF407" s="206">
        <f>IF(N407="snížená",J407,0)</f>
        <v>0</v>
      </c>
      <c r="BG407" s="206">
        <f>IF(N407="zákl. přenesená",J407,0)</f>
        <v>0</v>
      </c>
      <c r="BH407" s="206">
        <f>IF(N407="sníž. přenesená",J407,0)</f>
        <v>0</v>
      </c>
      <c r="BI407" s="206">
        <f>IF(N407="nulová",J407,0)</f>
        <v>0</v>
      </c>
      <c r="BJ407" s="15" t="s">
        <v>83</v>
      </c>
      <c r="BK407" s="206">
        <f>ROUND(I407*H407,2)</f>
        <v>0</v>
      </c>
      <c r="BL407" s="15" t="s">
        <v>232</v>
      </c>
      <c r="BM407" s="205" t="s">
        <v>996</v>
      </c>
    </row>
    <row r="408" s="13" customFormat="1">
      <c r="A408" s="13"/>
      <c r="B408" s="224"/>
      <c r="C408" s="225"/>
      <c r="D408" s="226" t="s">
        <v>182</v>
      </c>
      <c r="E408" s="225"/>
      <c r="F408" s="228" t="s">
        <v>997</v>
      </c>
      <c r="G408" s="225"/>
      <c r="H408" s="229">
        <v>51.393000000000001</v>
      </c>
      <c r="I408" s="230"/>
      <c r="J408" s="225"/>
      <c r="K408" s="225"/>
      <c r="L408" s="231"/>
      <c r="M408" s="232"/>
      <c r="N408" s="233"/>
      <c r="O408" s="233"/>
      <c r="P408" s="233"/>
      <c r="Q408" s="233"/>
      <c r="R408" s="233"/>
      <c r="S408" s="233"/>
      <c r="T408" s="234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5" t="s">
        <v>182</v>
      </c>
      <c r="AU408" s="235" t="s">
        <v>85</v>
      </c>
      <c r="AV408" s="13" t="s">
        <v>85</v>
      </c>
      <c r="AW408" s="13" t="s">
        <v>4</v>
      </c>
      <c r="AX408" s="13" t="s">
        <v>83</v>
      </c>
      <c r="AY408" s="235" t="s">
        <v>126</v>
      </c>
    </row>
    <row r="409" s="2" customFormat="1" ht="24.15" customHeight="1">
      <c r="A409" s="36"/>
      <c r="B409" s="37"/>
      <c r="C409" s="237" t="s">
        <v>998</v>
      </c>
      <c r="D409" s="237" t="s">
        <v>284</v>
      </c>
      <c r="E409" s="238" t="s">
        <v>999</v>
      </c>
      <c r="F409" s="239" t="s">
        <v>1000</v>
      </c>
      <c r="G409" s="240" t="s">
        <v>179</v>
      </c>
      <c r="H409" s="241">
        <v>51.393000000000001</v>
      </c>
      <c r="I409" s="242"/>
      <c r="J409" s="243">
        <f>ROUND(I409*H409,2)</f>
        <v>0</v>
      </c>
      <c r="K409" s="239" t="s">
        <v>131</v>
      </c>
      <c r="L409" s="244"/>
      <c r="M409" s="245" t="s">
        <v>19</v>
      </c>
      <c r="N409" s="246" t="s">
        <v>46</v>
      </c>
      <c r="O409" s="82"/>
      <c r="P409" s="203">
        <f>O409*H409</f>
        <v>0</v>
      </c>
      <c r="Q409" s="203">
        <v>0.0023999999999999998</v>
      </c>
      <c r="R409" s="203">
        <f>Q409*H409</f>
        <v>0.12334319999999999</v>
      </c>
      <c r="S409" s="203">
        <v>0</v>
      </c>
      <c r="T409" s="204">
        <f>S409*H409</f>
        <v>0</v>
      </c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R409" s="205" t="s">
        <v>365</v>
      </c>
      <c r="AT409" s="205" t="s">
        <v>284</v>
      </c>
      <c r="AU409" s="205" t="s">
        <v>85</v>
      </c>
      <c r="AY409" s="15" t="s">
        <v>126</v>
      </c>
      <c r="BE409" s="206">
        <f>IF(N409="základní",J409,0)</f>
        <v>0</v>
      </c>
      <c r="BF409" s="206">
        <f>IF(N409="snížená",J409,0)</f>
        <v>0</v>
      </c>
      <c r="BG409" s="206">
        <f>IF(N409="zákl. přenesená",J409,0)</f>
        <v>0</v>
      </c>
      <c r="BH409" s="206">
        <f>IF(N409="sníž. přenesená",J409,0)</f>
        <v>0</v>
      </c>
      <c r="BI409" s="206">
        <f>IF(N409="nulová",J409,0)</f>
        <v>0</v>
      </c>
      <c r="BJ409" s="15" t="s">
        <v>83</v>
      </c>
      <c r="BK409" s="206">
        <f>ROUND(I409*H409,2)</f>
        <v>0</v>
      </c>
      <c r="BL409" s="15" t="s">
        <v>232</v>
      </c>
      <c r="BM409" s="205" t="s">
        <v>1001</v>
      </c>
    </row>
    <row r="410" s="13" customFormat="1">
      <c r="A410" s="13"/>
      <c r="B410" s="224"/>
      <c r="C410" s="225"/>
      <c r="D410" s="226" t="s">
        <v>182</v>
      </c>
      <c r="E410" s="225"/>
      <c r="F410" s="228" t="s">
        <v>997</v>
      </c>
      <c r="G410" s="225"/>
      <c r="H410" s="229">
        <v>51.393000000000001</v>
      </c>
      <c r="I410" s="230"/>
      <c r="J410" s="225"/>
      <c r="K410" s="225"/>
      <c r="L410" s="231"/>
      <c r="M410" s="232"/>
      <c r="N410" s="233"/>
      <c r="O410" s="233"/>
      <c r="P410" s="233"/>
      <c r="Q410" s="233"/>
      <c r="R410" s="233"/>
      <c r="S410" s="233"/>
      <c r="T410" s="234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5" t="s">
        <v>182</v>
      </c>
      <c r="AU410" s="235" t="s">
        <v>85</v>
      </c>
      <c r="AV410" s="13" t="s">
        <v>85</v>
      </c>
      <c r="AW410" s="13" t="s">
        <v>4</v>
      </c>
      <c r="AX410" s="13" t="s">
        <v>83</v>
      </c>
      <c r="AY410" s="235" t="s">
        <v>126</v>
      </c>
    </row>
    <row r="411" s="2" customFormat="1" ht="49.05" customHeight="1">
      <c r="A411" s="36"/>
      <c r="B411" s="37"/>
      <c r="C411" s="194" t="s">
        <v>1002</v>
      </c>
      <c r="D411" s="194" t="s">
        <v>127</v>
      </c>
      <c r="E411" s="195" t="s">
        <v>1003</v>
      </c>
      <c r="F411" s="196" t="s">
        <v>1004</v>
      </c>
      <c r="G411" s="197" t="s">
        <v>250</v>
      </c>
      <c r="H411" s="198">
        <v>8.1750000000000007</v>
      </c>
      <c r="I411" s="199"/>
      <c r="J411" s="200">
        <f>ROUND(I411*H411,2)</f>
        <v>0</v>
      </c>
      <c r="K411" s="196" t="s">
        <v>131</v>
      </c>
      <c r="L411" s="42"/>
      <c r="M411" s="201" t="s">
        <v>19</v>
      </c>
      <c r="N411" s="202" t="s">
        <v>46</v>
      </c>
      <c r="O411" s="82"/>
      <c r="P411" s="203">
        <f>O411*H411</f>
        <v>0</v>
      </c>
      <c r="Q411" s="203">
        <v>0</v>
      </c>
      <c r="R411" s="203">
        <f>Q411*H411</f>
        <v>0</v>
      </c>
      <c r="S411" s="203">
        <v>0</v>
      </c>
      <c r="T411" s="204">
        <f>S411*H411</f>
        <v>0</v>
      </c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R411" s="205" t="s">
        <v>232</v>
      </c>
      <c r="AT411" s="205" t="s">
        <v>127</v>
      </c>
      <c r="AU411" s="205" t="s">
        <v>85</v>
      </c>
      <c r="AY411" s="15" t="s">
        <v>126</v>
      </c>
      <c r="BE411" s="206">
        <f>IF(N411="základní",J411,0)</f>
        <v>0</v>
      </c>
      <c r="BF411" s="206">
        <f>IF(N411="snížená",J411,0)</f>
        <v>0</v>
      </c>
      <c r="BG411" s="206">
        <f>IF(N411="zákl. přenesená",J411,0)</f>
        <v>0</v>
      </c>
      <c r="BH411" s="206">
        <f>IF(N411="sníž. přenesená",J411,0)</f>
        <v>0</v>
      </c>
      <c r="BI411" s="206">
        <f>IF(N411="nulová",J411,0)</f>
        <v>0</v>
      </c>
      <c r="BJ411" s="15" t="s">
        <v>83</v>
      </c>
      <c r="BK411" s="206">
        <f>ROUND(I411*H411,2)</f>
        <v>0</v>
      </c>
      <c r="BL411" s="15" t="s">
        <v>232</v>
      </c>
      <c r="BM411" s="205" t="s">
        <v>1005</v>
      </c>
    </row>
    <row r="412" s="2" customFormat="1">
      <c r="A412" s="36"/>
      <c r="B412" s="37"/>
      <c r="C412" s="38"/>
      <c r="D412" s="207" t="s">
        <v>134</v>
      </c>
      <c r="E412" s="38"/>
      <c r="F412" s="208" t="s">
        <v>1006</v>
      </c>
      <c r="G412" s="38"/>
      <c r="H412" s="38"/>
      <c r="I412" s="209"/>
      <c r="J412" s="38"/>
      <c r="K412" s="38"/>
      <c r="L412" s="42"/>
      <c r="M412" s="210"/>
      <c r="N412" s="211"/>
      <c r="O412" s="82"/>
      <c r="P412" s="82"/>
      <c r="Q412" s="82"/>
      <c r="R412" s="82"/>
      <c r="S412" s="82"/>
      <c r="T412" s="83"/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T412" s="15" t="s">
        <v>134</v>
      </c>
      <c r="AU412" s="15" t="s">
        <v>85</v>
      </c>
    </row>
    <row r="413" s="2" customFormat="1" ht="62.7" customHeight="1">
      <c r="A413" s="36"/>
      <c r="B413" s="37"/>
      <c r="C413" s="194" t="s">
        <v>1007</v>
      </c>
      <c r="D413" s="194" t="s">
        <v>127</v>
      </c>
      <c r="E413" s="195" t="s">
        <v>1008</v>
      </c>
      <c r="F413" s="196" t="s">
        <v>1009</v>
      </c>
      <c r="G413" s="197" t="s">
        <v>250</v>
      </c>
      <c r="H413" s="198">
        <v>8.1750000000000007</v>
      </c>
      <c r="I413" s="199"/>
      <c r="J413" s="200">
        <f>ROUND(I413*H413,2)</f>
        <v>0</v>
      </c>
      <c r="K413" s="196" t="s">
        <v>131</v>
      </c>
      <c r="L413" s="42"/>
      <c r="M413" s="201" t="s">
        <v>19</v>
      </c>
      <c r="N413" s="202" t="s">
        <v>46</v>
      </c>
      <c r="O413" s="82"/>
      <c r="P413" s="203">
        <f>O413*H413</f>
        <v>0</v>
      </c>
      <c r="Q413" s="203">
        <v>0</v>
      </c>
      <c r="R413" s="203">
        <f>Q413*H413</f>
        <v>0</v>
      </c>
      <c r="S413" s="203">
        <v>0</v>
      </c>
      <c r="T413" s="204">
        <f>S413*H413</f>
        <v>0</v>
      </c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R413" s="205" t="s">
        <v>232</v>
      </c>
      <c r="AT413" s="205" t="s">
        <v>127</v>
      </c>
      <c r="AU413" s="205" t="s">
        <v>85</v>
      </c>
      <c r="AY413" s="15" t="s">
        <v>126</v>
      </c>
      <c r="BE413" s="206">
        <f>IF(N413="základní",J413,0)</f>
        <v>0</v>
      </c>
      <c r="BF413" s="206">
        <f>IF(N413="snížená",J413,0)</f>
        <v>0</v>
      </c>
      <c r="BG413" s="206">
        <f>IF(N413="zákl. přenesená",J413,0)</f>
        <v>0</v>
      </c>
      <c r="BH413" s="206">
        <f>IF(N413="sníž. přenesená",J413,0)</f>
        <v>0</v>
      </c>
      <c r="BI413" s="206">
        <f>IF(N413="nulová",J413,0)</f>
        <v>0</v>
      </c>
      <c r="BJ413" s="15" t="s">
        <v>83</v>
      </c>
      <c r="BK413" s="206">
        <f>ROUND(I413*H413,2)</f>
        <v>0</v>
      </c>
      <c r="BL413" s="15" t="s">
        <v>232</v>
      </c>
      <c r="BM413" s="205" t="s">
        <v>1010</v>
      </c>
    </row>
    <row r="414" s="2" customFormat="1">
      <c r="A414" s="36"/>
      <c r="B414" s="37"/>
      <c r="C414" s="38"/>
      <c r="D414" s="207" t="s">
        <v>134</v>
      </c>
      <c r="E414" s="38"/>
      <c r="F414" s="208" t="s">
        <v>1011</v>
      </c>
      <c r="G414" s="38"/>
      <c r="H414" s="38"/>
      <c r="I414" s="209"/>
      <c r="J414" s="38"/>
      <c r="K414" s="38"/>
      <c r="L414" s="42"/>
      <c r="M414" s="210"/>
      <c r="N414" s="211"/>
      <c r="O414" s="82"/>
      <c r="P414" s="82"/>
      <c r="Q414" s="82"/>
      <c r="R414" s="82"/>
      <c r="S414" s="82"/>
      <c r="T414" s="83"/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T414" s="15" t="s">
        <v>134</v>
      </c>
      <c r="AU414" s="15" t="s">
        <v>85</v>
      </c>
    </row>
    <row r="415" s="11" customFormat="1" ht="22.8" customHeight="1">
      <c r="A415" s="11"/>
      <c r="B415" s="180"/>
      <c r="C415" s="181"/>
      <c r="D415" s="182" t="s">
        <v>74</v>
      </c>
      <c r="E415" s="222" t="s">
        <v>1012</v>
      </c>
      <c r="F415" s="222" t="s">
        <v>1013</v>
      </c>
      <c r="G415" s="181"/>
      <c r="H415" s="181"/>
      <c r="I415" s="184"/>
      <c r="J415" s="223">
        <f>BK415</f>
        <v>0</v>
      </c>
      <c r="K415" s="181"/>
      <c r="L415" s="186"/>
      <c r="M415" s="187"/>
      <c r="N415" s="188"/>
      <c r="O415" s="188"/>
      <c r="P415" s="189">
        <f>SUM(P416:P422)</f>
        <v>0</v>
      </c>
      <c r="Q415" s="188"/>
      <c r="R415" s="189">
        <f>SUM(R416:R422)</f>
        <v>0.0114</v>
      </c>
      <c r="S415" s="188"/>
      <c r="T415" s="190">
        <f>SUM(T416:T422)</f>
        <v>0</v>
      </c>
      <c r="U415" s="11"/>
      <c r="V415" s="11"/>
      <c r="W415" s="11"/>
      <c r="X415" s="11"/>
      <c r="Y415" s="11"/>
      <c r="Z415" s="11"/>
      <c r="AA415" s="11"/>
      <c r="AB415" s="11"/>
      <c r="AC415" s="11"/>
      <c r="AD415" s="11"/>
      <c r="AE415" s="11"/>
      <c r="AR415" s="191" t="s">
        <v>85</v>
      </c>
      <c r="AT415" s="192" t="s">
        <v>74</v>
      </c>
      <c r="AU415" s="192" t="s">
        <v>83</v>
      </c>
      <c r="AY415" s="191" t="s">
        <v>126</v>
      </c>
      <c r="BK415" s="193">
        <f>SUM(BK416:BK422)</f>
        <v>0</v>
      </c>
    </row>
    <row r="416" s="2" customFormat="1" ht="21.75" customHeight="1">
      <c r="A416" s="36"/>
      <c r="B416" s="37"/>
      <c r="C416" s="194" t="s">
        <v>1014</v>
      </c>
      <c r="D416" s="194" t="s">
        <v>127</v>
      </c>
      <c r="E416" s="195" t="s">
        <v>1015</v>
      </c>
      <c r="F416" s="196" t="s">
        <v>1016</v>
      </c>
      <c r="G416" s="197" t="s">
        <v>266</v>
      </c>
      <c r="H416" s="198">
        <v>15</v>
      </c>
      <c r="I416" s="199"/>
      <c r="J416" s="200">
        <f>ROUND(I416*H416,2)</f>
        <v>0</v>
      </c>
      <c r="K416" s="196" t="s">
        <v>131</v>
      </c>
      <c r="L416" s="42"/>
      <c r="M416" s="201" t="s">
        <v>19</v>
      </c>
      <c r="N416" s="202" t="s">
        <v>46</v>
      </c>
      <c r="O416" s="82"/>
      <c r="P416" s="203">
        <f>O416*H416</f>
        <v>0</v>
      </c>
      <c r="Q416" s="203">
        <v>0.00076000000000000004</v>
      </c>
      <c r="R416" s="203">
        <f>Q416*H416</f>
        <v>0.0114</v>
      </c>
      <c r="S416" s="203">
        <v>0</v>
      </c>
      <c r="T416" s="204">
        <f>S416*H416</f>
        <v>0</v>
      </c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R416" s="205" t="s">
        <v>232</v>
      </c>
      <c r="AT416" s="205" t="s">
        <v>127</v>
      </c>
      <c r="AU416" s="205" t="s">
        <v>85</v>
      </c>
      <c r="AY416" s="15" t="s">
        <v>126</v>
      </c>
      <c r="BE416" s="206">
        <f>IF(N416="základní",J416,0)</f>
        <v>0</v>
      </c>
      <c r="BF416" s="206">
        <f>IF(N416="snížená",J416,0)</f>
        <v>0</v>
      </c>
      <c r="BG416" s="206">
        <f>IF(N416="zákl. přenesená",J416,0)</f>
        <v>0</v>
      </c>
      <c r="BH416" s="206">
        <f>IF(N416="sníž. přenesená",J416,0)</f>
        <v>0</v>
      </c>
      <c r="BI416" s="206">
        <f>IF(N416="nulová",J416,0)</f>
        <v>0</v>
      </c>
      <c r="BJ416" s="15" t="s">
        <v>83</v>
      </c>
      <c r="BK416" s="206">
        <f>ROUND(I416*H416,2)</f>
        <v>0</v>
      </c>
      <c r="BL416" s="15" t="s">
        <v>232</v>
      </c>
      <c r="BM416" s="205" t="s">
        <v>1017</v>
      </c>
    </row>
    <row r="417" s="2" customFormat="1">
      <c r="A417" s="36"/>
      <c r="B417" s="37"/>
      <c r="C417" s="38"/>
      <c r="D417" s="207" t="s">
        <v>134</v>
      </c>
      <c r="E417" s="38"/>
      <c r="F417" s="208" t="s">
        <v>1018</v>
      </c>
      <c r="G417" s="38"/>
      <c r="H417" s="38"/>
      <c r="I417" s="209"/>
      <c r="J417" s="38"/>
      <c r="K417" s="38"/>
      <c r="L417" s="42"/>
      <c r="M417" s="210"/>
      <c r="N417" s="211"/>
      <c r="O417" s="82"/>
      <c r="P417" s="82"/>
      <c r="Q417" s="82"/>
      <c r="R417" s="82"/>
      <c r="S417" s="82"/>
      <c r="T417" s="83"/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T417" s="15" t="s">
        <v>134</v>
      </c>
      <c r="AU417" s="15" t="s">
        <v>85</v>
      </c>
    </row>
    <row r="418" s="13" customFormat="1">
      <c r="A418" s="13"/>
      <c r="B418" s="224"/>
      <c r="C418" s="225"/>
      <c r="D418" s="226" t="s">
        <v>182</v>
      </c>
      <c r="E418" s="227" t="s">
        <v>19</v>
      </c>
      <c r="F418" s="228" t="s">
        <v>1019</v>
      </c>
      <c r="G418" s="225"/>
      <c r="H418" s="229">
        <v>15</v>
      </c>
      <c r="I418" s="230"/>
      <c r="J418" s="225"/>
      <c r="K418" s="225"/>
      <c r="L418" s="231"/>
      <c r="M418" s="232"/>
      <c r="N418" s="233"/>
      <c r="O418" s="233"/>
      <c r="P418" s="233"/>
      <c r="Q418" s="233"/>
      <c r="R418" s="233"/>
      <c r="S418" s="233"/>
      <c r="T418" s="234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5" t="s">
        <v>182</v>
      </c>
      <c r="AU418" s="235" t="s">
        <v>85</v>
      </c>
      <c r="AV418" s="13" t="s">
        <v>85</v>
      </c>
      <c r="AW418" s="13" t="s">
        <v>35</v>
      </c>
      <c r="AX418" s="13" t="s">
        <v>83</v>
      </c>
      <c r="AY418" s="235" t="s">
        <v>126</v>
      </c>
    </row>
    <row r="419" s="2" customFormat="1" ht="49.05" customHeight="1">
      <c r="A419" s="36"/>
      <c r="B419" s="37"/>
      <c r="C419" s="194" t="s">
        <v>1020</v>
      </c>
      <c r="D419" s="194" t="s">
        <v>127</v>
      </c>
      <c r="E419" s="195" t="s">
        <v>1021</v>
      </c>
      <c r="F419" s="196" t="s">
        <v>1022</v>
      </c>
      <c r="G419" s="197" t="s">
        <v>250</v>
      </c>
      <c r="H419" s="198">
        <v>0.010999999999999999</v>
      </c>
      <c r="I419" s="199"/>
      <c r="J419" s="200">
        <f>ROUND(I419*H419,2)</f>
        <v>0</v>
      </c>
      <c r="K419" s="196" t="s">
        <v>131</v>
      </c>
      <c r="L419" s="42"/>
      <c r="M419" s="201" t="s">
        <v>19</v>
      </c>
      <c r="N419" s="202" t="s">
        <v>46</v>
      </c>
      <c r="O419" s="82"/>
      <c r="P419" s="203">
        <f>O419*H419</f>
        <v>0</v>
      </c>
      <c r="Q419" s="203">
        <v>0</v>
      </c>
      <c r="R419" s="203">
        <f>Q419*H419</f>
        <v>0</v>
      </c>
      <c r="S419" s="203">
        <v>0</v>
      </c>
      <c r="T419" s="204">
        <f>S419*H419</f>
        <v>0</v>
      </c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R419" s="205" t="s">
        <v>232</v>
      </c>
      <c r="AT419" s="205" t="s">
        <v>127</v>
      </c>
      <c r="AU419" s="205" t="s">
        <v>85</v>
      </c>
      <c r="AY419" s="15" t="s">
        <v>126</v>
      </c>
      <c r="BE419" s="206">
        <f>IF(N419="základní",J419,0)</f>
        <v>0</v>
      </c>
      <c r="BF419" s="206">
        <f>IF(N419="snížená",J419,0)</f>
        <v>0</v>
      </c>
      <c r="BG419" s="206">
        <f>IF(N419="zákl. přenesená",J419,0)</f>
        <v>0</v>
      </c>
      <c r="BH419" s="206">
        <f>IF(N419="sníž. přenesená",J419,0)</f>
        <v>0</v>
      </c>
      <c r="BI419" s="206">
        <f>IF(N419="nulová",J419,0)</f>
        <v>0</v>
      </c>
      <c r="BJ419" s="15" t="s">
        <v>83</v>
      </c>
      <c r="BK419" s="206">
        <f>ROUND(I419*H419,2)</f>
        <v>0</v>
      </c>
      <c r="BL419" s="15" t="s">
        <v>232</v>
      </c>
      <c r="BM419" s="205" t="s">
        <v>1023</v>
      </c>
    </row>
    <row r="420" s="2" customFormat="1">
      <c r="A420" s="36"/>
      <c r="B420" s="37"/>
      <c r="C420" s="38"/>
      <c r="D420" s="207" t="s">
        <v>134</v>
      </c>
      <c r="E420" s="38"/>
      <c r="F420" s="208" t="s">
        <v>1024</v>
      </c>
      <c r="G420" s="38"/>
      <c r="H420" s="38"/>
      <c r="I420" s="209"/>
      <c r="J420" s="38"/>
      <c r="K420" s="38"/>
      <c r="L420" s="42"/>
      <c r="M420" s="210"/>
      <c r="N420" s="211"/>
      <c r="O420" s="82"/>
      <c r="P420" s="82"/>
      <c r="Q420" s="82"/>
      <c r="R420" s="82"/>
      <c r="S420" s="82"/>
      <c r="T420" s="83"/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T420" s="15" t="s">
        <v>134</v>
      </c>
      <c r="AU420" s="15" t="s">
        <v>85</v>
      </c>
    </row>
    <row r="421" s="2" customFormat="1" ht="62.7" customHeight="1">
      <c r="A421" s="36"/>
      <c r="B421" s="37"/>
      <c r="C421" s="194" t="s">
        <v>1025</v>
      </c>
      <c r="D421" s="194" t="s">
        <v>127</v>
      </c>
      <c r="E421" s="195" t="s">
        <v>1026</v>
      </c>
      <c r="F421" s="196" t="s">
        <v>1027</v>
      </c>
      <c r="G421" s="197" t="s">
        <v>250</v>
      </c>
      <c r="H421" s="198">
        <v>0.010999999999999999</v>
      </c>
      <c r="I421" s="199"/>
      <c r="J421" s="200">
        <f>ROUND(I421*H421,2)</f>
        <v>0</v>
      </c>
      <c r="K421" s="196" t="s">
        <v>131</v>
      </c>
      <c r="L421" s="42"/>
      <c r="M421" s="201" t="s">
        <v>19</v>
      </c>
      <c r="N421" s="202" t="s">
        <v>46</v>
      </c>
      <c r="O421" s="82"/>
      <c r="P421" s="203">
        <f>O421*H421</f>
        <v>0</v>
      </c>
      <c r="Q421" s="203">
        <v>0</v>
      </c>
      <c r="R421" s="203">
        <f>Q421*H421</f>
        <v>0</v>
      </c>
      <c r="S421" s="203">
        <v>0</v>
      </c>
      <c r="T421" s="204">
        <f>S421*H421</f>
        <v>0</v>
      </c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R421" s="205" t="s">
        <v>232</v>
      </c>
      <c r="AT421" s="205" t="s">
        <v>127</v>
      </c>
      <c r="AU421" s="205" t="s">
        <v>85</v>
      </c>
      <c r="AY421" s="15" t="s">
        <v>126</v>
      </c>
      <c r="BE421" s="206">
        <f>IF(N421="základní",J421,0)</f>
        <v>0</v>
      </c>
      <c r="BF421" s="206">
        <f>IF(N421="snížená",J421,0)</f>
        <v>0</v>
      </c>
      <c r="BG421" s="206">
        <f>IF(N421="zákl. přenesená",J421,0)</f>
        <v>0</v>
      </c>
      <c r="BH421" s="206">
        <f>IF(N421="sníž. přenesená",J421,0)</f>
        <v>0</v>
      </c>
      <c r="BI421" s="206">
        <f>IF(N421="nulová",J421,0)</f>
        <v>0</v>
      </c>
      <c r="BJ421" s="15" t="s">
        <v>83</v>
      </c>
      <c r="BK421" s="206">
        <f>ROUND(I421*H421,2)</f>
        <v>0</v>
      </c>
      <c r="BL421" s="15" t="s">
        <v>232</v>
      </c>
      <c r="BM421" s="205" t="s">
        <v>1028</v>
      </c>
    </row>
    <row r="422" s="2" customFormat="1">
      <c r="A422" s="36"/>
      <c r="B422" s="37"/>
      <c r="C422" s="38"/>
      <c r="D422" s="207" t="s">
        <v>134</v>
      </c>
      <c r="E422" s="38"/>
      <c r="F422" s="208" t="s">
        <v>1029</v>
      </c>
      <c r="G422" s="38"/>
      <c r="H422" s="38"/>
      <c r="I422" s="209"/>
      <c r="J422" s="38"/>
      <c r="K422" s="38"/>
      <c r="L422" s="42"/>
      <c r="M422" s="210"/>
      <c r="N422" s="211"/>
      <c r="O422" s="82"/>
      <c r="P422" s="82"/>
      <c r="Q422" s="82"/>
      <c r="R422" s="82"/>
      <c r="S422" s="82"/>
      <c r="T422" s="83"/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T422" s="15" t="s">
        <v>134</v>
      </c>
      <c r="AU422" s="15" t="s">
        <v>85</v>
      </c>
    </row>
    <row r="423" s="11" customFormat="1" ht="22.8" customHeight="1">
      <c r="A423" s="11"/>
      <c r="B423" s="180"/>
      <c r="C423" s="181"/>
      <c r="D423" s="182" t="s">
        <v>74</v>
      </c>
      <c r="E423" s="222" t="s">
        <v>1030</v>
      </c>
      <c r="F423" s="222" t="s">
        <v>1031</v>
      </c>
      <c r="G423" s="181"/>
      <c r="H423" s="181"/>
      <c r="I423" s="184"/>
      <c r="J423" s="223">
        <f>BK423</f>
        <v>0</v>
      </c>
      <c r="K423" s="181"/>
      <c r="L423" s="186"/>
      <c r="M423" s="187"/>
      <c r="N423" s="188"/>
      <c r="O423" s="188"/>
      <c r="P423" s="189">
        <f>SUM(P424:P432)</f>
        <v>0</v>
      </c>
      <c r="Q423" s="188"/>
      <c r="R423" s="189">
        <f>SUM(R424:R432)</f>
        <v>0.0083160000000000005</v>
      </c>
      <c r="S423" s="188"/>
      <c r="T423" s="190">
        <f>SUM(T424:T432)</f>
        <v>0</v>
      </c>
      <c r="U423" s="11"/>
      <c r="V423" s="11"/>
      <c r="W423" s="11"/>
      <c r="X423" s="11"/>
      <c r="Y423" s="11"/>
      <c r="Z423" s="11"/>
      <c r="AA423" s="11"/>
      <c r="AB423" s="11"/>
      <c r="AC423" s="11"/>
      <c r="AD423" s="11"/>
      <c r="AE423" s="11"/>
      <c r="AR423" s="191" t="s">
        <v>85</v>
      </c>
      <c r="AT423" s="192" t="s">
        <v>74</v>
      </c>
      <c r="AU423" s="192" t="s">
        <v>83</v>
      </c>
      <c r="AY423" s="191" t="s">
        <v>126</v>
      </c>
      <c r="BK423" s="193">
        <f>SUM(BK424:BK432)</f>
        <v>0</v>
      </c>
    </row>
    <row r="424" s="2" customFormat="1" ht="37.8" customHeight="1">
      <c r="A424" s="36"/>
      <c r="B424" s="37"/>
      <c r="C424" s="194" t="s">
        <v>1032</v>
      </c>
      <c r="D424" s="194" t="s">
        <v>127</v>
      </c>
      <c r="E424" s="195" t="s">
        <v>1033</v>
      </c>
      <c r="F424" s="196" t="s">
        <v>1034</v>
      </c>
      <c r="G424" s="197" t="s">
        <v>266</v>
      </c>
      <c r="H424" s="198">
        <v>18</v>
      </c>
      <c r="I424" s="199"/>
      <c r="J424" s="200">
        <f>ROUND(I424*H424,2)</f>
        <v>0</v>
      </c>
      <c r="K424" s="196" t="s">
        <v>131</v>
      </c>
      <c r="L424" s="42"/>
      <c r="M424" s="201" t="s">
        <v>19</v>
      </c>
      <c r="N424" s="202" t="s">
        <v>46</v>
      </c>
      <c r="O424" s="82"/>
      <c r="P424" s="203">
        <f>O424*H424</f>
        <v>0</v>
      </c>
      <c r="Q424" s="203">
        <v>0</v>
      </c>
      <c r="R424" s="203">
        <f>Q424*H424</f>
        <v>0</v>
      </c>
      <c r="S424" s="203">
        <v>0</v>
      </c>
      <c r="T424" s="204">
        <f>S424*H424</f>
        <v>0</v>
      </c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R424" s="205" t="s">
        <v>232</v>
      </c>
      <c r="AT424" s="205" t="s">
        <v>127</v>
      </c>
      <c r="AU424" s="205" t="s">
        <v>85</v>
      </c>
      <c r="AY424" s="15" t="s">
        <v>126</v>
      </c>
      <c r="BE424" s="206">
        <f>IF(N424="základní",J424,0)</f>
        <v>0</v>
      </c>
      <c r="BF424" s="206">
        <f>IF(N424="snížená",J424,0)</f>
        <v>0</v>
      </c>
      <c r="BG424" s="206">
        <f>IF(N424="zákl. přenesená",J424,0)</f>
        <v>0</v>
      </c>
      <c r="BH424" s="206">
        <f>IF(N424="sníž. přenesená",J424,0)</f>
        <v>0</v>
      </c>
      <c r="BI424" s="206">
        <f>IF(N424="nulová",J424,0)</f>
        <v>0</v>
      </c>
      <c r="BJ424" s="15" t="s">
        <v>83</v>
      </c>
      <c r="BK424" s="206">
        <f>ROUND(I424*H424,2)</f>
        <v>0</v>
      </c>
      <c r="BL424" s="15" t="s">
        <v>232</v>
      </c>
      <c r="BM424" s="205" t="s">
        <v>1035</v>
      </c>
    </row>
    <row r="425" s="2" customFormat="1">
      <c r="A425" s="36"/>
      <c r="B425" s="37"/>
      <c r="C425" s="38"/>
      <c r="D425" s="207" t="s">
        <v>134</v>
      </c>
      <c r="E425" s="38"/>
      <c r="F425" s="208" t="s">
        <v>1036</v>
      </c>
      <c r="G425" s="38"/>
      <c r="H425" s="38"/>
      <c r="I425" s="209"/>
      <c r="J425" s="38"/>
      <c r="K425" s="38"/>
      <c r="L425" s="42"/>
      <c r="M425" s="210"/>
      <c r="N425" s="211"/>
      <c r="O425" s="82"/>
      <c r="P425" s="82"/>
      <c r="Q425" s="82"/>
      <c r="R425" s="82"/>
      <c r="S425" s="82"/>
      <c r="T425" s="83"/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T425" s="15" t="s">
        <v>134</v>
      </c>
      <c r="AU425" s="15" t="s">
        <v>85</v>
      </c>
    </row>
    <row r="426" s="13" customFormat="1">
      <c r="A426" s="13"/>
      <c r="B426" s="224"/>
      <c r="C426" s="225"/>
      <c r="D426" s="226" t="s">
        <v>182</v>
      </c>
      <c r="E426" s="227" t="s">
        <v>19</v>
      </c>
      <c r="F426" s="228" t="s">
        <v>1037</v>
      </c>
      <c r="G426" s="225"/>
      <c r="H426" s="229">
        <v>18</v>
      </c>
      <c r="I426" s="230"/>
      <c r="J426" s="225"/>
      <c r="K426" s="225"/>
      <c r="L426" s="231"/>
      <c r="M426" s="232"/>
      <c r="N426" s="233"/>
      <c r="O426" s="233"/>
      <c r="P426" s="233"/>
      <c r="Q426" s="233"/>
      <c r="R426" s="233"/>
      <c r="S426" s="233"/>
      <c r="T426" s="234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5" t="s">
        <v>182</v>
      </c>
      <c r="AU426" s="235" t="s">
        <v>85</v>
      </c>
      <c r="AV426" s="13" t="s">
        <v>85</v>
      </c>
      <c r="AW426" s="13" t="s">
        <v>35</v>
      </c>
      <c r="AX426" s="13" t="s">
        <v>83</v>
      </c>
      <c r="AY426" s="235" t="s">
        <v>126</v>
      </c>
    </row>
    <row r="427" s="2" customFormat="1" ht="24.15" customHeight="1">
      <c r="A427" s="36"/>
      <c r="B427" s="37"/>
      <c r="C427" s="237" t="s">
        <v>1038</v>
      </c>
      <c r="D427" s="237" t="s">
        <v>284</v>
      </c>
      <c r="E427" s="238" t="s">
        <v>1039</v>
      </c>
      <c r="F427" s="239" t="s">
        <v>1040</v>
      </c>
      <c r="G427" s="240" t="s">
        <v>266</v>
      </c>
      <c r="H427" s="241">
        <v>18.899999999999999</v>
      </c>
      <c r="I427" s="242"/>
      <c r="J427" s="243">
        <f>ROUND(I427*H427,2)</f>
        <v>0</v>
      </c>
      <c r="K427" s="239" t="s">
        <v>131</v>
      </c>
      <c r="L427" s="244"/>
      <c r="M427" s="245" t="s">
        <v>19</v>
      </c>
      <c r="N427" s="246" t="s">
        <v>46</v>
      </c>
      <c r="O427" s="82"/>
      <c r="P427" s="203">
        <f>O427*H427</f>
        <v>0</v>
      </c>
      <c r="Q427" s="203">
        <v>0.00044000000000000002</v>
      </c>
      <c r="R427" s="203">
        <f>Q427*H427</f>
        <v>0.0083160000000000005</v>
      </c>
      <c r="S427" s="203">
        <v>0</v>
      </c>
      <c r="T427" s="204">
        <f>S427*H427</f>
        <v>0</v>
      </c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R427" s="205" t="s">
        <v>365</v>
      </c>
      <c r="AT427" s="205" t="s">
        <v>284</v>
      </c>
      <c r="AU427" s="205" t="s">
        <v>85</v>
      </c>
      <c r="AY427" s="15" t="s">
        <v>126</v>
      </c>
      <c r="BE427" s="206">
        <f>IF(N427="základní",J427,0)</f>
        <v>0</v>
      </c>
      <c r="BF427" s="206">
        <f>IF(N427="snížená",J427,0)</f>
        <v>0</v>
      </c>
      <c r="BG427" s="206">
        <f>IF(N427="zákl. přenesená",J427,0)</f>
        <v>0</v>
      </c>
      <c r="BH427" s="206">
        <f>IF(N427="sníž. přenesená",J427,0)</f>
        <v>0</v>
      </c>
      <c r="BI427" s="206">
        <f>IF(N427="nulová",J427,0)</f>
        <v>0</v>
      </c>
      <c r="BJ427" s="15" t="s">
        <v>83</v>
      </c>
      <c r="BK427" s="206">
        <f>ROUND(I427*H427,2)</f>
        <v>0</v>
      </c>
      <c r="BL427" s="15" t="s">
        <v>232</v>
      </c>
      <c r="BM427" s="205" t="s">
        <v>1041</v>
      </c>
    </row>
    <row r="428" s="13" customFormat="1">
      <c r="A428" s="13"/>
      <c r="B428" s="224"/>
      <c r="C428" s="225"/>
      <c r="D428" s="226" t="s">
        <v>182</v>
      </c>
      <c r="E428" s="225"/>
      <c r="F428" s="228" t="s">
        <v>1042</v>
      </c>
      <c r="G428" s="225"/>
      <c r="H428" s="229">
        <v>18.899999999999999</v>
      </c>
      <c r="I428" s="230"/>
      <c r="J428" s="225"/>
      <c r="K428" s="225"/>
      <c r="L428" s="231"/>
      <c r="M428" s="232"/>
      <c r="N428" s="233"/>
      <c r="O428" s="233"/>
      <c r="P428" s="233"/>
      <c r="Q428" s="233"/>
      <c r="R428" s="233"/>
      <c r="S428" s="233"/>
      <c r="T428" s="23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5" t="s">
        <v>182</v>
      </c>
      <c r="AU428" s="235" t="s">
        <v>85</v>
      </c>
      <c r="AV428" s="13" t="s">
        <v>85</v>
      </c>
      <c r="AW428" s="13" t="s">
        <v>4</v>
      </c>
      <c r="AX428" s="13" t="s">
        <v>83</v>
      </c>
      <c r="AY428" s="235" t="s">
        <v>126</v>
      </c>
    </row>
    <row r="429" s="2" customFormat="1" ht="44.25" customHeight="1">
      <c r="A429" s="36"/>
      <c r="B429" s="37"/>
      <c r="C429" s="194" t="s">
        <v>1043</v>
      </c>
      <c r="D429" s="194" t="s">
        <v>127</v>
      </c>
      <c r="E429" s="195" t="s">
        <v>1044</v>
      </c>
      <c r="F429" s="196" t="s">
        <v>1045</v>
      </c>
      <c r="G429" s="197" t="s">
        <v>250</v>
      </c>
      <c r="H429" s="198">
        <v>0.0080000000000000002</v>
      </c>
      <c r="I429" s="199"/>
      <c r="J429" s="200">
        <f>ROUND(I429*H429,2)</f>
        <v>0</v>
      </c>
      <c r="K429" s="196" t="s">
        <v>131</v>
      </c>
      <c r="L429" s="42"/>
      <c r="M429" s="201" t="s">
        <v>19</v>
      </c>
      <c r="N429" s="202" t="s">
        <v>46</v>
      </c>
      <c r="O429" s="82"/>
      <c r="P429" s="203">
        <f>O429*H429</f>
        <v>0</v>
      </c>
      <c r="Q429" s="203">
        <v>0</v>
      </c>
      <c r="R429" s="203">
        <f>Q429*H429</f>
        <v>0</v>
      </c>
      <c r="S429" s="203">
        <v>0</v>
      </c>
      <c r="T429" s="204">
        <f>S429*H429</f>
        <v>0</v>
      </c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R429" s="205" t="s">
        <v>232</v>
      </c>
      <c r="AT429" s="205" t="s">
        <v>127</v>
      </c>
      <c r="AU429" s="205" t="s">
        <v>85</v>
      </c>
      <c r="AY429" s="15" t="s">
        <v>126</v>
      </c>
      <c r="BE429" s="206">
        <f>IF(N429="základní",J429,0)</f>
        <v>0</v>
      </c>
      <c r="BF429" s="206">
        <f>IF(N429="snížená",J429,0)</f>
        <v>0</v>
      </c>
      <c r="BG429" s="206">
        <f>IF(N429="zákl. přenesená",J429,0)</f>
        <v>0</v>
      </c>
      <c r="BH429" s="206">
        <f>IF(N429="sníž. přenesená",J429,0)</f>
        <v>0</v>
      </c>
      <c r="BI429" s="206">
        <f>IF(N429="nulová",J429,0)</f>
        <v>0</v>
      </c>
      <c r="BJ429" s="15" t="s">
        <v>83</v>
      </c>
      <c r="BK429" s="206">
        <f>ROUND(I429*H429,2)</f>
        <v>0</v>
      </c>
      <c r="BL429" s="15" t="s">
        <v>232</v>
      </c>
      <c r="BM429" s="205" t="s">
        <v>1046</v>
      </c>
    </row>
    <row r="430" s="2" customFormat="1">
      <c r="A430" s="36"/>
      <c r="B430" s="37"/>
      <c r="C430" s="38"/>
      <c r="D430" s="207" t="s">
        <v>134</v>
      </c>
      <c r="E430" s="38"/>
      <c r="F430" s="208" t="s">
        <v>1047</v>
      </c>
      <c r="G430" s="38"/>
      <c r="H430" s="38"/>
      <c r="I430" s="209"/>
      <c r="J430" s="38"/>
      <c r="K430" s="38"/>
      <c r="L430" s="42"/>
      <c r="M430" s="210"/>
      <c r="N430" s="211"/>
      <c r="O430" s="82"/>
      <c r="P430" s="82"/>
      <c r="Q430" s="82"/>
      <c r="R430" s="82"/>
      <c r="S430" s="82"/>
      <c r="T430" s="83"/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T430" s="15" t="s">
        <v>134</v>
      </c>
      <c r="AU430" s="15" t="s">
        <v>85</v>
      </c>
    </row>
    <row r="431" s="2" customFormat="1" ht="62.7" customHeight="1">
      <c r="A431" s="36"/>
      <c r="B431" s="37"/>
      <c r="C431" s="194" t="s">
        <v>1048</v>
      </c>
      <c r="D431" s="194" t="s">
        <v>127</v>
      </c>
      <c r="E431" s="195" t="s">
        <v>1049</v>
      </c>
      <c r="F431" s="196" t="s">
        <v>1050</v>
      </c>
      <c r="G431" s="197" t="s">
        <v>250</v>
      </c>
      <c r="H431" s="198">
        <v>0.0080000000000000002</v>
      </c>
      <c r="I431" s="199"/>
      <c r="J431" s="200">
        <f>ROUND(I431*H431,2)</f>
        <v>0</v>
      </c>
      <c r="K431" s="196" t="s">
        <v>131</v>
      </c>
      <c r="L431" s="42"/>
      <c r="M431" s="201" t="s">
        <v>19</v>
      </c>
      <c r="N431" s="202" t="s">
        <v>46</v>
      </c>
      <c r="O431" s="82"/>
      <c r="P431" s="203">
        <f>O431*H431</f>
        <v>0</v>
      </c>
      <c r="Q431" s="203">
        <v>0</v>
      </c>
      <c r="R431" s="203">
        <f>Q431*H431</f>
        <v>0</v>
      </c>
      <c r="S431" s="203">
        <v>0</v>
      </c>
      <c r="T431" s="204">
        <f>S431*H431</f>
        <v>0</v>
      </c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R431" s="205" t="s">
        <v>232</v>
      </c>
      <c r="AT431" s="205" t="s">
        <v>127</v>
      </c>
      <c r="AU431" s="205" t="s">
        <v>85</v>
      </c>
      <c r="AY431" s="15" t="s">
        <v>126</v>
      </c>
      <c r="BE431" s="206">
        <f>IF(N431="základní",J431,0)</f>
        <v>0</v>
      </c>
      <c r="BF431" s="206">
        <f>IF(N431="snížená",J431,0)</f>
        <v>0</v>
      </c>
      <c r="BG431" s="206">
        <f>IF(N431="zákl. přenesená",J431,0)</f>
        <v>0</v>
      </c>
      <c r="BH431" s="206">
        <f>IF(N431="sníž. přenesená",J431,0)</f>
        <v>0</v>
      </c>
      <c r="BI431" s="206">
        <f>IF(N431="nulová",J431,0)</f>
        <v>0</v>
      </c>
      <c r="BJ431" s="15" t="s">
        <v>83</v>
      </c>
      <c r="BK431" s="206">
        <f>ROUND(I431*H431,2)</f>
        <v>0</v>
      </c>
      <c r="BL431" s="15" t="s">
        <v>232</v>
      </c>
      <c r="BM431" s="205" t="s">
        <v>1051</v>
      </c>
    </row>
    <row r="432" s="2" customFormat="1">
      <c r="A432" s="36"/>
      <c r="B432" s="37"/>
      <c r="C432" s="38"/>
      <c r="D432" s="207" t="s">
        <v>134</v>
      </c>
      <c r="E432" s="38"/>
      <c r="F432" s="208" t="s">
        <v>1052</v>
      </c>
      <c r="G432" s="38"/>
      <c r="H432" s="38"/>
      <c r="I432" s="209"/>
      <c r="J432" s="38"/>
      <c r="K432" s="38"/>
      <c r="L432" s="42"/>
      <c r="M432" s="210"/>
      <c r="N432" s="211"/>
      <c r="O432" s="82"/>
      <c r="P432" s="82"/>
      <c r="Q432" s="82"/>
      <c r="R432" s="82"/>
      <c r="S432" s="82"/>
      <c r="T432" s="83"/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T432" s="15" t="s">
        <v>134</v>
      </c>
      <c r="AU432" s="15" t="s">
        <v>85</v>
      </c>
    </row>
    <row r="433" s="11" customFormat="1" ht="22.8" customHeight="1">
      <c r="A433" s="11"/>
      <c r="B433" s="180"/>
      <c r="C433" s="181"/>
      <c r="D433" s="182" t="s">
        <v>74</v>
      </c>
      <c r="E433" s="222" t="s">
        <v>1053</v>
      </c>
      <c r="F433" s="222" t="s">
        <v>1054</v>
      </c>
      <c r="G433" s="181"/>
      <c r="H433" s="181"/>
      <c r="I433" s="184"/>
      <c r="J433" s="223">
        <f>BK433</f>
        <v>0</v>
      </c>
      <c r="K433" s="181"/>
      <c r="L433" s="186"/>
      <c r="M433" s="187"/>
      <c r="N433" s="188"/>
      <c r="O433" s="188"/>
      <c r="P433" s="189">
        <f>SUM(P434:P442)</f>
        <v>0</v>
      </c>
      <c r="Q433" s="188"/>
      <c r="R433" s="189">
        <f>SUM(R434:R442)</f>
        <v>0.027299999999999998</v>
      </c>
      <c r="S433" s="188"/>
      <c r="T433" s="190">
        <f>SUM(T434:T442)</f>
        <v>0</v>
      </c>
      <c r="U433" s="11"/>
      <c r="V433" s="11"/>
      <c r="W433" s="11"/>
      <c r="X433" s="11"/>
      <c r="Y433" s="11"/>
      <c r="Z433" s="11"/>
      <c r="AA433" s="11"/>
      <c r="AB433" s="11"/>
      <c r="AC433" s="11"/>
      <c r="AD433" s="11"/>
      <c r="AE433" s="11"/>
      <c r="AR433" s="191" t="s">
        <v>85</v>
      </c>
      <c r="AT433" s="192" t="s">
        <v>74</v>
      </c>
      <c r="AU433" s="192" t="s">
        <v>83</v>
      </c>
      <c r="AY433" s="191" t="s">
        <v>126</v>
      </c>
      <c r="BK433" s="193">
        <f>SUM(BK434:BK442)</f>
        <v>0</v>
      </c>
    </row>
    <row r="434" s="2" customFormat="1" ht="24.15" customHeight="1">
      <c r="A434" s="36"/>
      <c r="B434" s="37"/>
      <c r="C434" s="194" t="s">
        <v>1055</v>
      </c>
      <c r="D434" s="194" t="s">
        <v>127</v>
      </c>
      <c r="E434" s="195" t="s">
        <v>1056</v>
      </c>
      <c r="F434" s="196" t="s">
        <v>1057</v>
      </c>
      <c r="G434" s="197" t="s">
        <v>266</v>
      </c>
      <c r="H434" s="198">
        <v>100</v>
      </c>
      <c r="I434" s="199"/>
      <c r="J434" s="200">
        <f>ROUND(I434*H434,2)</f>
        <v>0</v>
      </c>
      <c r="K434" s="196" t="s">
        <v>131</v>
      </c>
      <c r="L434" s="42"/>
      <c r="M434" s="201" t="s">
        <v>19</v>
      </c>
      <c r="N434" s="202" t="s">
        <v>46</v>
      </c>
      <c r="O434" s="82"/>
      <c r="P434" s="203">
        <f>O434*H434</f>
        <v>0</v>
      </c>
      <c r="Q434" s="203">
        <v>0</v>
      </c>
      <c r="R434" s="203">
        <f>Q434*H434</f>
        <v>0</v>
      </c>
      <c r="S434" s="203">
        <v>0</v>
      </c>
      <c r="T434" s="204">
        <f>S434*H434</f>
        <v>0</v>
      </c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R434" s="205" t="s">
        <v>232</v>
      </c>
      <c r="AT434" s="205" t="s">
        <v>127</v>
      </c>
      <c r="AU434" s="205" t="s">
        <v>85</v>
      </c>
      <c r="AY434" s="15" t="s">
        <v>126</v>
      </c>
      <c r="BE434" s="206">
        <f>IF(N434="základní",J434,0)</f>
        <v>0</v>
      </c>
      <c r="BF434" s="206">
        <f>IF(N434="snížená",J434,0)</f>
        <v>0</v>
      </c>
      <c r="BG434" s="206">
        <f>IF(N434="zákl. přenesená",J434,0)</f>
        <v>0</v>
      </c>
      <c r="BH434" s="206">
        <f>IF(N434="sníž. přenesená",J434,0)</f>
        <v>0</v>
      </c>
      <c r="BI434" s="206">
        <f>IF(N434="nulová",J434,0)</f>
        <v>0</v>
      </c>
      <c r="BJ434" s="15" t="s">
        <v>83</v>
      </c>
      <c r="BK434" s="206">
        <f>ROUND(I434*H434,2)</f>
        <v>0</v>
      </c>
      <c r="BL434" s="15" t="s">
        <v>232</v>
      </c>
      <c r="BM434" s="205" t="s">
        <v>1058</v>
      </c>
    </row>
    <row r="435" s="2" customFormat="1">
      <c r="A435" s="36"/>
      <c r="B435" s="37"/>
      <c r="C435" s="38"/>
      <c r="D435" s="207" t="s">
        <v>134</v>
      </c>
      <c r="E435" s="38"/>
      <c r="F435" s="208" t="s">
        <v>1059</v>
      </c>
      <c r="G435" s="38"/>
      <c r="H435" s="38"/>
      <c r="I435" s="209"/>
      <c r="J435" s="38"/>
      <c r="K435" s="38"/>
      <c r="L435" s="42"/>
      <c r="M435" s="210"/>
      <c r="N435" s="211"/>
      <c r="O435" s="82"/>
      <c r="P435" s="82"/>
      <c r="Q435" s="82"/>
      <c r="R435" s="82"/>
      <c r="S435" s="82"/>
      <c r="T435" s="83"/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T435" s="15" t="s">
        <v>134</v>
      </c>
      <c r="AU435" s="15" t="s">
        <v>85</v>
      </c>
    </row>
    <row r="436" s="13" customFormat="1">
      <c r="A436" s="13"/>
      <c r="B436" s="224"/>
      <c r="C436" s="225"/>
      <c r="D436" s="226" t="s">
        <v>182</v>
      </c>
      <c r="E436" s="227" t="s">
        <v>19</v>
      </c>
      <c r="F436" s="228" t="s">
        <v>1060</v>
      </c>
      <c r="G436" s="225"/>
      <c r="H436" s="229">
        <v>100</v>
      </c>
      <c r="I436" s="230"/>
      <c r="J436" s="225"/>
      <c r="K436" s="225"/>
      <c r="L436" s="231"/>
      <c r="M436" s="232"/>
      <c r="N436" s="233"/>
      <c r="O436" s="233"/>
      <c r="P436" s="233"/>
      <c r="Q436" s="233"/>
      <c r="R436" s="233"/>
      <c r="S436" s="233"/>
      <c r="T436" s="234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5" t="s">
        <v>182</v>
      </c>
      <c r="AU436" s="235" t="s">
        <v>85</v>
      </c>
      <c r="AV436" s="13" t="s">
        <v>85</v>
      </c>
      <c r="AW436" s="13" t="s">
        <v>35</v>
      </c>
      <c r="AX436" s="13" t="s">
        <v>83</v>
      </c>
      <c r="AY436" s="235" t="s">
        <v>126</v>
      </c>
    </row>
    <row r="437" s="2" customFormat="1" ht="24.15" customHeight="1">
      <c r="A437" s="36"/>
      <c r="B437" s="37"/>
      <c r="C437" s="237" t="s">
        <v>1061</v>
      </c>
      <c r="D437" s="237" t="s">
        <v>284</v>
      </c>
      <c r="E437" s="238" t="s">
        <v>1062</v>
      </c>
      <c r="F437" s="239" t="s">
        <v>1063</v>
      </c>
      <c r="G437" s="240" t="s">
        <v>266</v>
      </c>
      <c r="H437" s="241">
        <v>105</v>
      </c>
      <c r="I437" s="242"/>
      <c r="J437" s="243">
        <f>ROUND(I437*H437,2)</f>
        <v>0</v>
      </c>
      <c r="K437" s="239" t="s">
        <v>131</v>
      </c>
      <c r="L437" s="244"/>
      <c r="M437" s="245" t="s">
        <v>19</v>
      </c>
      <c r="N437" s="246" t="s">
        <v>46</v>
      </c>
      <c r="O437" s="82"/>
      <c r="P437" s="203">
        <f>O437*H437</f>
        <v>0</v>
      </c>
      <c r="Q437" s="203">
        <v>0.00025999999999999998</v>
      </c>
      <c r="R437" s="203">
        <f>Q437*H437</f>
        <v>0.027299999999999998</v>
      </c>
      <c r="S437" s="203">
        <v>0</v>
      </c>
      <c r="T437" s="204">
        <f>S437*H437</f>
        <v>0</v>
      </c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R437" s="205" t="s">
        <v>365</v>
      </c>
      <c r="AT437" s="205" t="s">
        <v>284</v>
      </c>
      <c r="AU437" s="205" t="s">
        <v>85</v>
      </c>
      <c r="AY437" s="15" t="s">
        <v>126</v>
      </c>
      <c r="BE437" s="206">
        <f>IF(N437="základní",J437,0)</f>
        <v>0</v>
      </c>
      <c r="BF437" s="206">
        <f>IF(N437="snížená",J437,0)</f>
        <v>0</v>
      </c>
      <c r="BG437" s="206">
        <f>IF(N437="zákl. přenesená",J437,0)</f>
        <v>0</v>
      </c>
      <c r="BH437" s="206">
        <f>IF(N437="sníž. přenesená",J437,0)</f>
        <v>0</v>
      </c>
      <c r="BI437" s="206">
        <f>IF(N437="nulová",J437,0)</f>
        <v>0</v>
      </c>
      <c r="BJ437" s="15" t="s">
        <v>83</v>
      </c>
      <c r="BK437" s="206">
        <f>ROUND(I437*H437,2)</f>
        <v>0</v>
      </c>
      <c r="BL437" s="15" t="s">
        <v>232</v>
      </c>
      <c r="BM437" s="205" t="s">
        <v>1064</v>
      </c>
    </row>
    <row r="438" s="13" customFormat="1">
      <c r="A438" s="13"/>
      <c r="B438" s="224"/>
      <c r="C438" s="225"/>
      <c r="D438" s="226" t="s">
        <v>182</v>
      </c>
      <c r="E438" s="225"/>
      <c r="F438" s="228" t="s">
        <v>1065</v>
      </c>
      <c r="G438" s="225"/>
      <c r="H438" s="229">
        <v>105</v>
      </c>
      <c r="I438" s="230"/>
      <c r="J438" s="225"/>
      <c r="K438" s="225"/>
      <c r="L438" s="231"/>
      <c r="M438" s="232"/>
      <c r="N438" s="233"/>
      <c r="O438" s="233"/>
      <c r="P438" s="233"/>
      <c r="Q438" s="233"/>
      <c r="R438" s="233"/>
      <c r="S438" s="233"/>
      <c r="T438" s="234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5" t="s">
        <v>182</v>
      </c>
      <c r="AU438" s="235" t="s">
        <v>85</v>
      </c>
      <c r="AV438" s="13" t="s">
        <v>85</v>
      </c>
      <c r="AW438" s="13" t="s">
        <v>4</v>
      </c>
      <c r="AX438" s="13" t="s">
        <v>83</v>
      </c>
      <c r="AY438" s="235" t="s">
        <v>126</v>
      </c>
    </row>
    <row r="439" s="2" customFormat="1" ht="44.25" customHeight="1">
      <c r="A439" s="36"/>
      <c r="B439" s="37"/>
      <c r="C439" s="194" t="s">
        <v>1066</v>
      </c>
      <c r="D439" s="194" t="s">
        <v>127</v>
      </c>
      <c r="E439" s="195" t="s">
        <v>1067</v>
      </c>
      <c r="F439" s="196" t="s">
        <v>1068</v>
      </c>
      <c r="G439" s="197" t="s">
        <v>250</v>
      </c>
      <c r="H439" s="198">
        <v>0.027</v>
      </c>
      <c r="I439" s="199"/>
      <c r="J439" s="200">
        <f>ROUND(I439*H439,2)</f>
        <v>0</v>
      </c>
      <c r="K439" s="196" t="s">
        <v>131</v>
      </c>
      <c r="L439" s="42"/>
      <c r="M439" s="201" t="s">
        <v>19</v>
      </c>
      <c r="N439" s="202" t="s">
        <v>46</v>
      </c>
      <c r="O439" s="82"/>
      <c r="P439" s="203">
        <f>O439*H439</f>
        <v>0</v>
      </c>
      <c r="Q439" s="203">
        <v>0</v>
      </c>
      <c r="R439" s="203">
        <f>Q439*H439</f>
        <v>0</v>
      </c>
      <c r="S439" s="203">
        <v>0</v>
      </c>
      <c r="T439" s="204">
        <f>S439*H439</f>
        <v>0</v>
      </c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R439" s="205" t="s">
        <v>232</v>
      </c>
      <c r="AT439" s="205" t="s">
        <v>127</v>
      </c>
      <c r="AU439" s="205" t="s">
        <v>85</v>
      </c>
      <c r="AY439" s="15" t="s">
        <v>126</v>
      </c>
      <c r="BE439" s="206">
        <f>IF(N439="základní",J439,0)</f>
        <v>0</v>
      </c>
      <c r="BF439" s="206">
        <f>IF(N439="snížená",J439,0)</f>
        <v>0</v>
      </c>
      <c r="BG439" s="206">
        <f>IF(N439="zákl. přenesená",J439,0)</f>
        <v>0</v>
      </c>
      <c r="BH439" s="206">
        <f>IF(N439="sníž. přenesená",J439,0)</f>
        <v>0</v>
      </c>
      <c r="BI439" s="206">
        <f>IF(N439="nulová",J439,0)</f>
        <v>0</v>
      </c>
      <c r="BJ439" s="15" t="s">
        <v>83</v>
      </c>
      <c r="BK439" s="206">
        <f>ROUND(I439*H439,2)</f>
        <v>0</v>
      </c>
      <c r="BL439" s="15" t="s">
        <v>232</v>
      </c>
      <c r="BM439" s="205" t="s">
        <v>1069</v>
      </c>
    </row>
    <row r="440" s="2" customFormat="1">
      <c r="A440" s="36"/>
      <c r="B440" s="37"/>
      <c r="C440" s="38"/>
      <c r="D440" s="207" t="s">
        <v>134</v>
      </c>
      <c r="E440" s="38"/>
      <c r="F440" s="208" t="s">
        <v>1070</v>
      </c>
      <c r="G440" s="38"/>
      <c r="H440" s="38"/>
      <c r="I440" s="209"/>
      <c r="J440" s="38"/>
      <c r="K440" s="38"/>
      <c r="L440" s="42"/>
      <c r="M440" s="210"/>
      <c r="N440" s="211"/>
      <c r="O440" s="82"/>
      <c r="P440" s="82"/>
      <c r="Q440" s="82"/>
      <c r="R440" s="82"/>
      <c r="S440" s="82"/>
      <c r="T440" s="83"/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T440" s="15" t="s">
        <v>134</v>
      </c>
      <c r="AU440" s="15" t="s">
        <v>85</v>
      </c>
    </row>
    <row r="441" s="2" customFormat="1" ht="62.7" customHeight="1">
      <c r="A441" s="36"/>
      <c r="B441" s="37"/>
      <c r="C441" s="194" t="s">
        <v>1071</v>
      </c>
      <c r="D441" s="194" t="s">
        <v>127</v>
      </c>
      <c r="E441" s="195" t="s">
        <v>1072</v>
      </c>
      <c r="F441" s="196" t="s">
        <v>1073</v>
      </c>
      <c r="G441" s="197" t="s">
        <v>250</v>
      </c>
      <c r="H441" s="198">
        <v>0.027</v>
      </c>
      <c r="I441" s="199"/>
      <c r="J441" s="200">
        <f>ROUND(I441*H441,2)</f>
        <v>0</v>
      </c>
      <c r="K441" s="196" t="s">
        <v>131</v>
      </c>
      <c r="L441" s="42"/>
      <c r="M441" s="201" t="s">
        <v>19</v>
      </c>
      <c r="N441" s="202" t="s">
        <v>46</v>
      </c>
      <c r="O441" s="82"/>
      <c r="P441" s="203">
        <f>O441*H441</f>
        <v>0</v>
      </c>
      <c r="Q441" s="203">
        <v>0</v>
      </c>
      <c r="R441" s="203">
        <f>Q441*H441</f>
        <v>0</v>
      </c>
      <c r="S441" s="203">
        <v>0</v>
      </c>
      <c r="T441" s="204">
        <f>S441*H441</f>
        <v>0</v>
      </c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  <c r="AR441" s="205" t="s">
        <v>232</v>
      </c>
      <c r="AT441" s="205" t="s">
        <v>127</v>
      </c>
      <c r="AU441" s="205" t="s">
        <v>85</v>
      </c>
      <c r="AY441" s="15" t="s">
        <v>126</v>
      </c>
      <c r="BE441" s="206">
        <f>IF(N441="základní",J441,0)</f>
        <v>0</v>
      </c>
      <c r="BF441" s="206">
        <f>IF(N441="snížená",J441,0)</f>
        <v>0</v>
      </c>
      <c r="BG441" s="206">
        <f>IF(N441="zákl. přenesená",J441,0)</f>
        <v>0</v>
      </c>
      <c r="BH441" s="206">
        <f>IF(N441="sníž. přenesená",J441,0)</f>
        <v>0</v>
      </c>
      <c r="BI441" s="206">
        <f>IF(N441="nulová",J441,0)</f>
        <v>0</v>
      </c>
      <c r="BJ441" s="15" t="s">
        <v>83</v>
      </c>
      <c r="BK441" s="206">
        <f>ROUND(I441*H441,2)</f>
        <v>0</v>
      </c>
      <c r="BL441" s="15" t="s">
        <v>232</v>
      </c>
      <c r="BM441" s="205" t="s">
        <v>1074</v>
      </c>
    </row>
    <row r="442" s="2" customFormat="1">
      <c r="A442" s="36"/>
      <c r="B442" s="37"/>
      <c r="C442" s="38"/>
      <c r="D442" s="207" t="s">
        <v>134</v>
      </c>
      <c r="E442" s="38"/>
      <c r="F442" s="208" t="s">
        <v>1075</v>
      </c>
      <c r="G442" s="38"/>
      <c r="H442" s="38"/>
      <c r="I442" s="209"/>
      <c r="J442" s="38"/>
      <c r="K442" s="38"/>
      <c r="L442" s="42"/>
      <c r="M442" s="210"/>
      <c r="N442" s="211"/>
      <c r="O442" s="82"/>
      <c r="P442" s="82"/>
      <c r="Q442" s="82"/>
      <c r="R442" s="82"/>
      <c r="S442" s="82"/>
      <c r="T442" s="83"/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T442" s="15" t="s">
        <v>134</v>
      </c>
      <c r="AU442" s="15" t="s">
        <v>85</v>
      </c>
    </row>
    <row r="443" s="11" customFormat="1" ht="22.8" customHeight="1">
      <c r="A443" s="11"/>
      <c r="B443" s="180"/>
      <c r="C443" s="181"/>
      <c r="D443" s="182" t="s">
        <v>74</v>
      </c>
      <c r="E443" s="222" t="s">
        <v>416</v>
      </c>
      <c r="F443" s="222" t="s">
        <v>417</v>
      </c>
      <c r="G443" s="181"/>
      <c r="H443" s="181"/>
      <c r="I443" s="184"/>
      <c r="J443" s="223">
        <f>BK443</f>
        <v>0</v>
      </c>
      <c r="K443" s="181"/>
      <c r="L443" s="186"/>
      <c r="M443" s="187"/>
      <c r="N443" s="188"/>
      <c r="O443" s="188"/>
      <c r="P443" s="189">
        <f>SUM(P444:P449)</f>
        <v>0</v>
      </c>
      <c r="Q443" s="188"/>
      <c r="R443" s="189">
        <f>SUM(R444:R449)</f>
        <v>0.41499999999999998</v>
      </c>
      <c r="S443" s="188"/>
      <c r="T443" s="190">
        <f>SUM(T444:T449)</f>
        <v>0</v>
      </c>
      <c r="U443" s="11"/>
      <c r="V443" s="11"/>
      <c r="W443" s="11"/>
      <c r="X443" s="11"/>
      <c r="Y443" s="11"/>
      <c r="Z443" s="11"/>
      <c r="AA443" s="11"/>
      <c r="AB443" s="11"/>
      <c r="AC443" s="11"/>
      <c r="AD443" s="11"/>
      <c r="AE443" s="11"/>
      <c r="AR443" s="191" t="s">
        <v>85</v>
      </c>
      <c r="AT443" s="192" t="s">
        <v>74</v>
      </c>
      <c r="AU443" s="192" t="s">
        <v>83</v>
      </c>
      <c r="AY443" s="191" t="s">
        <v>126</v>
      </c>
      <c r="BK443" s="193">
        <f>SUM(BK444:BK449)</f>
        <v>0</v>
      </c>
    </row>
    <row r="444" s="2" customFormat="1" ht="37.8" customHeight="1">
      <c r="A444" s="36"/>
      <c r="B444" s="37"/>
      <c r="C444" s="194" t="s">
        <v>1076</v>
      </c>
      <c r="D444" s="194" t="s">
        <v>127</v>
      </c>
      <c r="E444" s="195" t="s">
        <v>1077</v>
      </c>
      <c r="F444" s="196" t="s">
        <v>1078</v>
      </c>
      <c r="G444" s="197" t="s">
        <v>318</v>
      </c>
      <c r="H444" s="198">
        <v>1</v>
      </c>
      <c r="I444" s="199"/>
      <c r="J444" s="200">
        <f>ROUND(I444*H444,2)</f>
        <v>0</v>
      </c>
      <c r="K444" s="196" t="s">
        <v>241</v>
      </c>
      <c r="L444" s="42"/>
      <c r="M444" s="201" t="s">
        <v>19</v>
      </c>
      <c r="N444" s="202" t="s">
        <v>46</v>
      </c>
      <c r="O444" s="82"/>
      <c r="P444" s="203">
        <f>O444*H444</f>
        <v>0</v>
      </c>
      <c r="Q444" s="203">
        <v>0.41499999999999998</v>
      </c>
      <c r="R444" s="203">
        <f>Q444*H444</f>
        <v>0.41499999999999998</v>
      </c>
      <c r="S444" s="203">
        <v>0</v>
      </c>
      <c r="T444" s="204">
        <f>S444*H444</f>
        <v>0</v>
      </c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R444" s="205" t="s">
        <v>232</v>
      </c>
      <c r="AT444" s="205" t="s">
        <v>127</v>
      </c>
      <c r="AU444" s="205" t="s">
        <v>85</v>
      </c>
      <c r="AY444" s="15" t="s">
        <v>126</v>
      </c>
      <c r="BE444" s="206">
        <f>IF(N444="základní",J444,0)</f>
        <v>0</v>
      </c>
      <c r="BF444" s="206">
        <f>IF(N444="snížená",J444,0)</f>
        <v>0</v>
      </c>
      <c r="BG444" s="206">
        <f>IF(N444="zákl. přenesená",J444,0)</f>
        <v>0</v>
      </c>
      <c r="BH444" s="206">
        <f>IF(N444="sníž. přenesená",J444,0)</f>
        <v>0</v>
      </c>
      <c r="BI444" s="206">
        <f>IF(N444="nulová",J444,0)</f>
        <v>0</v>
      </c>
      <c r="BJ444" s="15" t="s">
        <v>83</v>
      </c>
      <c r="BK444" s="206">
        <f>ROUND(I444*H444,2)</f>
        <v>0</v>
      </c>
      <c r="BL444" s="15" t="s">
        <v>232</v>
      </c>
      <c r="BM444" s="205" t="s">
        <v>1079</v>
      </c>
    </row>
    <row r="445" s="13" customFormat="1">
      <c r="A445" s="13"/>
      <c r="B445" s="224"/>
      <c r="C445" s="225"/>
      <c r="D445" s="226" t="s">
        <v>182</v>
      </c>
      <c r="E445" s="227" t="s">
        <v>19</v>
      </c>
      <c r="F445" s="228" t="s">
        <v>1080</v>
      </c>
      <c r="G445" s="225"/>
      <c r="H445" s="229">
        <v>1</v>
      </c>
      <c r="I445" s="230"/>
      <c r="J445" s="225"/>
      <c r="K445" s="225"/>
      <c r="L445" s="231"/>
      <c r="M445" s="232"/>
      <c r="N445" s="233"/>
      <c r="O445" s="233"/>
      <c r="P445" s="233"/>
      <c r="Q445" s="233"/>
      <c r="R445" s="233"/>
      <c r="S445" s="233"/>
      <c r="T445" s="234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5" t="s">
        <v>182</v>
      </c>
      <c r="AU445" s="235" t="s">
        <v>85</v>
      </c>
      <c r="AV445" s="13" t="s">
        <v>85</v>
      </c>
      <c r="AW445" s="13" t="s">
        <v>35</v>
      </c>
      <c r="AX445" s="13" t="s">
        <v>83</v>
      </c>
      <c r="AY445" s="235" t="s">
        <v>126</v>
      </c>
    </row>
    <row r="446" s="2" customFormat="1" ht="49.05" customHeight="1">
      <c r="A446" s="36"/>
      <c r="B446" s="37"/>
      <c r="C446" s="194" t="s">
        <v>1081</v>
      </c>
      <c r="D446" s="194" t="s">
        <v>127</v>
      </c>
      <c r="E446" s="195" t="s">
        <v>1082</v>
      </c>
      <c r="F446" s="196" t="s">
        <v>1083</v>
      </c>
      <c r="G446" s="197" t="s">
        <v>250</v>
      </c>
      <c r="H446" s="198">
        <v>0.41499999999999998</v>
      </c>
      <c r="I446" s="199"/>
      <c r="J446" s="200">
        <f>ROUND(I446*H446,2)</f>
        <v>0</v>
      </c>
      <c r="K446" s="196" t="s">
        <v>131</v>
      </c>
      <c r="L446" s="42"/>
      <c r="M446" s="201" t="s">
        <v>19</v>
      </c>
      <c r="N446" s="202" t="s">
        <v>46</v>
      </c>
      <c r="O446" s="82"/>
      <c r="P446" s="203">
        <f>O446*H446</f>
        <v>0</v>
      </c>
      <c r="Q446" s="203">
        <v>0</v>
      </c>
      <c r="R446" s="203">
        <f>Q446*H446</f>
        <v>0</v>
      </c>
      <c r="S446" s="203">
        <v>0</v>
      </c>
      <c r="T446" s="204">
        <f>S446*H446</f>
        <v>0</v>
      </c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R446" s="205" t="s">
        <v>232</v>
      </c>
      <c r="AT446" s="205" t="s">
        <v>127</v>
      </c>
      <c r="AU446" s="205" t="s">
        <v>85</v>
      </c>
      <c r="AY446" s="15" t="s">
        <v>126</v>
      </c>
      <c r="BE446" s="206">
        <f>IF(N446="základní",J446,0)</f>
        <v>0</v>
      </c>
      <c r="BF446" s="206">
        <f>IF(N446="snížená",J446,0)</f>
        <v>0</v>
      </c>
      <c r="BG446" s="206">
        <f>IF(N446="zákl. přenesená",J446,0)</f>
        <v>0</v>
      </c>
      <c r="BH446" s="206">
        <f>IF(N446="sníž. přenesená",J446,0)</f>
        <v>0</v>
      </c>
      <c r="BI446" s="206">
        <f>IF(N446="nulová",J446,0)</f>
        <v>0</v>
      </c>
      <c r="BJ446" s="15" t="s">
        <v>83</v>
      </c>
      <c r="BK446" s="206">
        <f>ROUND(I446*H446,2)</f>
        <v>0</v>
      </c>
      <c r="BL446" s="15" t="s">
        <v>232</v>
      </c>
      <c r="BM446" s="205" t="s">
        <v>1084</v>
      </c>
    </row>
    <row r="447" s="2" customFormat="1">
      <c r="A447" s="36"/>
      <c r="B447" s="37"/>
      <c r="C447" s="38"/>
      <c r="D447" s="207" t="s">
        <v>134</v>
      </c>
      <c r="E447" s="38"/>
      <c r="F447" s="208" t="s">
        <v>1085</v>
      </c>
      <c r="G447" s="38"/>
      <c r="H447" s="38"/>
      <c r="I447" s="209"/>
      <c r="J447" s="38"/>
      <c r="K447" s="38"/>
      <c r="L447" s="42"/>
      <c r="M447" s="210"/>
      <c r="N447" s="211"/>
      <c r="O447" s="82"/>
      <c r="P447" s="82"/>
      <c r="Q447" s="82"/>
      <c r="R447" s="82"/>
      <c r="S447" s="82"/>
      <c r="T447" s="83"/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T447" s="15" t="s">
        <v>134</v>
      </c>
      <c r="AU447" s="15" t="s">
        <v>85</v>
      </c>
    </row>
    <row r="448" s="2" customFormat="1" ht="66.75" customHeight="1">
      <c r="A448" s="36"/>
      <c r="B448" s="37"/>
      <c r="C448" s="194" t="s">
        <v>1086</v>
      </c>
      <c r="D448" s="194" t="s">
        <v>127</v>
      </c>
      <c r="E448" s="195" t="s">
        <v>1087</v>
      </c>
      <c r="F448" s="196" t="s">
        <v>1088</v>
      </c>
      <c r="G448" s="197" t="s">
        <v>250</v>
      </c>
      <c r="H448" s="198">
        <v>0.41499999999999998</v>
      </c>
      <c r="I448" s="199"/>
      <c r="J448" s="200">
        <f>ROUND(I448*H448,2)</f>
        <v>0</v>
      </c>
      <c r="K448" s="196" t="s">
        <v>131</v>
      </c>
      <c r="L448" s="42"/>
      <c r="M448" s="201" t="s">
        <v>19</v>
      </c>
      <c r="N448" s="202" t="s">
        <v>46</v>
      </c>
      <c r="O448" s="82"/>
      <c r="P448" s="203">
        <f>O448*H448</f>
        <v>0</v>
      </c>
      <c r="Q448" s="203">
        <v>0</v>
      </c>
      <c r="R448" s="203">
        <f>Q448*H448</f>
        <v>0</v>
      </c>
      <c r="S448" s="203">
        <v>0</v>
      </c>
      <c r="T448" s="204">
        <f>S448*H448</f>
        <v>0</v>
      </c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R448" s="205" t="s">
        <v>232</v>
      </c>
      <c r="AT448" s="205" t="s">
        <v>127</v>
      </c>
      <c r="AU448" s="205" t="s">
        <v>85</v>
      </c>
      <c r="AY448" s="15" t="s">
        <v>126</v>
      </c>
      <c r="BE448" s="206">
        <f>IF(N448="základní",J448,0)</f>
        <v>0</v>
      </c>
      <c r="BF448" s="206">
        <f>IF(N448="snížená",J448,0)</f>
        <v>0</v>
      </c>
      <c r="BG448" s="206">
        <f>IF(N448="zákl. přenesená",J448,0)</f>
        <v>0</v>
      </c>
      <c r="BH448" s="206">
        <f>IF(N448="sníž. přenesená",J448,0)</f>
        <v>0</v>
      </c>
      <c r="BI448" s="206">
        <f>IF(N448="nulová",J448,0)</f>
        <v>0</v>
      </c>
      <c r="BJ448" s="15" t="s">
        <v>83</v>
      </c>
      <c r="BK448" s="206">
        <f>ROUND(I448*H448,2)</f>
        <v>0</v>
      </c>
      <c r="BL448" s="15" t="s">
        <v>232</v>
      </c>
      <c r="BM448" s="205" t="s">
        <v>1089</v>
      </c>
    </row>
    <row r="449" s="2" customFormat="1">
      <c r="A449" s="36"/>
      <c r="B449" s="37"/>
      <c r="C449" s="38"/>
      <c r="D449" s="207" t="s">
        <v>134</v>
      </c>
      <c r="E449" s="38"/>
      <c r="F449" s="208" t="s">
        <v>1090</v>
      </c>
      <c r="G449" s="38"/>
      <c r="H449" s="38"/>
      <c r="I449" s="209"/>
      <c r="J449" s="38"/>
      <c r="K449" s="38"/>
      <c r="L449" s="42"/>
      <c r="M449" s="210"/>
      <c r="N449" s="211"/>
      <c r="O449" s="82"/>
      <c r="P449" s="82"/>
      <c r="Q449" s="82"/>
      <c r="R449" s="82"/>
      <c r="S449" s="82"/>
      <c r="T449" s="83"/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T449" s="15" t="s">
        <v>134</v>
      </c>
      <c r="AU449" s="15" t="s">
        <v>85</v>
      </c>
    </row>
    <row r="450" s="11" customFormat="1" ht="22.8" customHeight="1">
      <c r="A450" s="11"/>
      <c r="B450" s="180"/>
      <c r="C450" s="181"/>
      <c r="D450" s="182" t="s">
        <v>74</v>
      </c>
      <c r="E450" s="222" t="s">
        <v>432</v>
      </c>
      <c r="F450" s="222" t="s">
        <v>1091</v>
      </c>
      <c r="G450" s="181"/>
      <c r="H450" s="181"/>
      <c r="I450" s="184"/>
      <c r="J450" s="223">
        <f>BK450</f>
        <v>0</v>
      </c>
      <c r="K450" s="181"/>
      <c r="L450" s="186"/>
      <c r="M450" s="187"/>
      <c r="N450" s="188"/>
      <c r="O450" s="188"/>
      <c r="P450" s="189">
        <f>SUM(P451:P460)</f>
        <v>0</v>
      </c>
      <c r="Q450" s="188"/>
      <c r="R450" s="189">
        <f>SUM(R451:R460)</f>
        <v>0</v>
      </c>
      <c r="S450" s="188"/>
      <c r="T450" s="190">
        <f>SUM(T451:T460)</f>
        <v>0</v>
      </c>
      <c r="U450" s="11"/>
      <c r="V450" s="11"/>
      <c r="W450" s="11"/>
      <c r="X450" s="11"/>
      <c r="Y450" s="11"/>
      <c r="Z450" s="11"/>
      <c r="AA450" s="11"/>
      <c r="AB450" s="11"/>
      <c r="AC450" s="11"/>
      <c r="AD450" s="11"/>
      <c r="AE450" s="11"/>
      <c r="AR450" s="191" t="s">
        <v>85</v>
      </c>
      <c r="AT450" s="192" t="s">
        <v>74</v>
      </c>
      <c r="AU450" s="192" t="s">
        <v>83</v>
      </c>
      <c r="AY450" s="191" t="s">
        <v>126</v>
      </c>
      <c r="BK450" s="193">
        <f>SUM(BK451:BK460)</f>
        <v>0</v>
      </c>
    </row>
    <row r="451" s="2" customFormat="1" ht="44.25" customHeight="1">
      <c r="A451" s="36"/>
      <c r="B451" s="37"/>
      <c r="C451" s="194" t="s">
        <v>1092</v>
      </c>
      <c r="D451" s="194" t="s">
        <v>127</v>
      </c>
      <c r="E451" s="195" t="s">
        <v>1093</v>
      </c>
      <c r="F451" s="196" t="s">
        <v>1094</v>
      </c>
      <c r="G451" s="197" t="s">
        <v>318</v>
      </c>
      <c r="H451" s="198">
        <v>7</v>
      </c>
      <c r="I451" s="199"/>
      <c r="J451" s="200">
        <f>ROUND(I451*H451,2)</f>
        <v>0</v>
      </c>
      <c r="K451" s="196" t="s">
        <v>241</v>
      </c>
      <c r="L451" s="42"/>
      <c r="M451" s="201" t="s">
        <v>19</v>
      </c>
      <c r="N451" s="202" t="s">
        <v>46</v>
      </c>
      <c r="O451" s="82"/>
      <c r="P451" s="203">
        <f>O451*H451</f>
        <v>0</v>
      </c>
      <c r="Q451" s="203">
        <v>0</v>
      </c>
      <c r="R451" s="203">
        <f>Q451*H451</f>
        <v>0</v>
      </c>
      <c r="S451" s="203">
        <v>0</v>
      </c>
      <c r="T451" s="204">
        <f>S451*H451</f>
        <v>0</v>
      </c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R451" s="205" t="s">
        <v>232</v>
      </c>
      <c r="AT451" s="205" t="s">
        <v>127</v>
      </c>
      <c r="AU451" s="205" t="s">
        <v>85</v>
      </c>
      <c r="AY451" s="15" t="s">
        <v>126</v>
      </c>
      <c r="BE451" s="206">
        <f>IF(N451="základní",J451,0)</f>
        <v>0</v>
      </c>
      <c r="BF451" s="206">
        <f>IF(N451="snížená",J451,0)</f>
        <v>0</v>
      </c>
      <c r="BG451" s="206">
        <f>IF(N451="zákl. přenesená",J451,0)</f>
        <v>0</v>
      </c>
      <c r="BH451" s="206">
        <f>IF(N451="sníž. přenesená",J451,0)</f>
        <v>0</v>
      </c>
      <c r="BI451" s="206">
        <f>IF(N451="nulová",J451,0)</f>
        <v>0</v>
      </c>
      <c r="BJ451" s="15" t="s">
        <v>83</v>
      </c>
      <c r="BK451" s="206">
        <f>ROUND(I451*H451,2)</f>
        <v>0</v>
      </c>
      <c r="BL451" s="15" t="s">
        <v>232</v>
      </c>
      <c r="BM451" s="205" t="s">
        <v>1095</v>
      </c>
    </row>
    <row r="452" s="13" customFormat="1">
      <c r="A452" s="13"/>
      <c r="B452" s="224"/>
      <c r="C452" s="225"/>
      <c r="D452" s="226" t="s">
        <v>182</v>
      </c>
      <c r="E452" s="227" t="s">
        <v>19</v>
      </c>
      <c r="F452" s="228" t="s">
        <v>438</v>
      </c>
      <c r="G452" s="225"/>
      <c r="H452" s="229">
        <v>7</v>
      </c>
      <c r="I452" s="230"/>
      <c r="J452" s="225"/>
      <c r="K452" s="225"/>
      <c r="L452" s="231"/>
      <c r="M452" s="232"/>
      <c r="N452" s="233"/>
      <c r="O452" s="233"/>
      <c r="P452" s="233"/>
      <c r="Q452" s="233"/>
      <c r="R452" s="233"/>
      <c r="S452" s="233"/>
      <c r="T452" s="234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5" t="s">
        <v>182</v>
      </c>
      <c r="AU452" s="235" t="s">
        <v>85</v>
      </c>
      <c r="AV452" s="13" t="s">
        <v>85</v>
      </c>
      <c r="AW452" s="13" t="s">
        <v>35</v>
      </c>
      <c r="AX452" s="13" t="s">
        <v>83</v>
      </c>
      <c r="AY452" s="235" t="s">
        <v>126</v>
      </c>
    </row>
    <row r="453" s="2" customFormat="1" ht="44.25" customHeight="1">
      <c r="A453" s="36"/>
      <c r="B453" s="37"/>
      <c r="C453" s="194" t="s">
        <v>1096</v>
      </c>
      <c r="D453" s="194" t="s">
        <v>127</v>
      </c>
      <c r="E453" s="195" t="s">
        <v>1097</v>
      </c>
      <c r="F453" s="196" t="s">
        <v>1098</v>
      </c>
      <c r="G453" s="197" t="s">
        <v>318</v>
      </c>
      <c r="H453" s="198">
        <v>1</v>
      </c>
      <c r="I453" s="199"/>
      <c r="J453" s="200">
        <f>ROUND(I453*H453,2)</f>
        <v>0</v>
      </c>
      <c r="K453" s="196" t="s">
        <v>241</v>
      </c>
      <c r="L453" s="42"/>
      <c r="M453" s="201" t="s">
        <v>19</v>
      </c>
      <c r="N453" s="202" t="s">
        <v>46</v>
      </c>
      <c r="O453" s="82"/>
      <c r="P453" s="203">
        <f>O453*H453</f>
        <v>0</v>
      </c>
      <c r="Q453" s="203">
        <v>0</v>
      </c>
      <c r="R453" s="203">
        <f>Q453*H453</f>
        <v>0</v>
      </c>
      <c r="S453" s="203">
        <v>0</v>
      </c>
      <c r="T453" s="204">
        <f>S453*H453</f>
        <v>0</v>
      </c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R453" s="205" t="s">
        <v>232</v>
      </c>
      <c r="AT453" s="205" t="s">
        <v>127</v>
      </c>
      <c r="AU453" s="205" t="s">
        <v>85</v>
      </c>
      <c r="AY453" s="15" t="s">
        <v>126</v>
      </c>
      <c r="BE453" s="206">
        <f>IF(N453="základní",J453,0)</f>
        <v>0</v>
      </c>
      <c r="BF453" s="206">
        <f>IF(N453="snížená",J453,0)</f>
        <v>0</v>
      </c>
      <c r="BG453" s="206">
        <f>IF(N453="zákl. přenesená",J453,0)</f>
        <v>0</v>
      </c>
      <c r="BH453" s="206">
        <f>IF(N453="sníž. přenesená",J453,0)</f>
        <v>0</v>
      </c>
      <c r="BI453" s="206">
        <f>IF(N453="nulová",J453,0)</f>
        <v>0</v>
      </c>
      <c r="BJ453" s="15" t="s">
        <v>83</v>
      </c>
      <c r="BK453" s="206">
        <f>ROUND(I453*H453,2)</f>
        <v>0</v>
      </c>
      <c r="BL453" s="15" t="s">
        <v>232</v>
      </c>
      <c r="BM453" s="205" t="s">
        <v>1099</v>
      </c>
    </row>
    <row r="454" s="13" customFormat="1">
      <c r="A454" s="13"/>
      <c r="B454" s="224"/>
      <c r="C454" s="225"/>
      <c r="D454" s="226" t="s">
        <v>182</v>
      </c>
      <c r="E454" s="227" t="s">
        <v>19</v>
      </c>
      <c r="F454" s="228" t="s">
        <v>443</v>
      </c>
      <c r="G454" s="225"/>
      <c r="H454" s="229">
        <v>1</v>
      </c>
      <c r="I454" s="230"/>
      <c r="J454" s="225"/>
      <c r="K454" s="225"/>
      <c r="L454" s="231"/>
      <c r="M454" s="232"/>
      <c r="N454" s="233"/>
      <c r="O454" s="233"/>
      <c r="P454" s="233"/>
      <c r="Q454" s="233"/>
      <c r="R454" s="233"/>
      <c r="S454" s="233"/>
      <c r="T454" s="234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5" t="s">
        <v>182</v>
      </c>
      <c r="AU454" s="235" t="s">
        <v>85</v>
      </c>
      <c r="AV454" s="13" t="s">
        <v>85</v>
      </c>
      <c r="AW454" s="13" t="s">
        <v>35</v>
      </c>
      <c r="AX454" s="13" t="s">
        <v>83</v>
      </c>
      <c r="AY454" s="235" t="s">
        <v>126</v>
      </c>
    </row>
    <row r="455" s="2" customFormat="1" ht="44.25" customHeight="1">
      <c r="A455" s="36"/>
      <c r="B455" s="37"/>
      <c r="C455" s="194" t="s">
        <v>1100</v>
      </c>
      <c r="D455" s="194" t="s">
        <v>127</v>
      </c>
      <c r="E455" s="195" t="s">
        <v>1101</v>
      </c>
      <c r="F455" s="196" t="s">
        <v>1102</v>
      </c>
      <c r="G455" s="197" t="s">
        <v>318</v>
      </c>
      <c r="H455" s="198">
        <v>1</v>
      </c>
      <c r="I455" s="199"/>
      <c r="J455" s="200">
        <f>ROUND(I455*H455,2)</f>
        <v>0</v>
      </c>
      <c r="K455" s="196" t="s">
        <v>241</v>
      </c>
      <c r="L455" s="42"/>
      <c r="M455" s="201" t="s">
        <v>19</v>
      </c>
      <c r="N455" s="202" t="s">
        <v>46</v>
      </c>
      <c r="O455" s="82"/>
      <c r="P455" s="203">
        <f>O455*H455</f>
        <v>0</v>
      </c>
      <c r="Q455" s="203">
        <v>0</v>
      </c>
      <c r="R455" s="203">
        <f>Q455*H455</f>
        <v>0</v>
      </c>
      <c r="S455" s="203">
        <v>0</v>
      </c>
      <c r="T455" s="204">
        <f>S455*H455</f>
        <v>0</v>
      </c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R455" s="205" t="s">
        <v>232</v>
      </c>
      <c r="AT455" s="205" t="s">
        <v>127</v>
      </c>
      <c r="AU455" s="205" t="s">
        <v>85</v>
      </c>
      <c r="AY455" s="15" t="s">
        <v>126</v>
      </c>
      <c r="BE455" s="206">
        <f>IF(N455="základní",J455,0)</f>
        <v>0</v>
      </c>
      <c r="BF455" s="206">
        <f>IF(N455="snížená",J455,0)</f>
        <v>0</v>
      </c>
      <c r="BG455" s="206">
        <f>IF(N455="zákl. přenesená",J455,0)</f>
        <v>0</v>
      </c>
      <c r="BH455" s="206">
        <f>IF(N455="sníž. přenesená",J455,0)</f>
        <v>0</v>
      </c>
      <c r="BI455" s="206">
        <f>IF(N455="nulová",J455,0)</f>
        <v>0</v>
      </c>
      <c r="BJ455" s="15" t="s">
        <v>83</v>
      </c>
      <c r="BK455" s="206">
        <f>ROUND(I455*H455,2)</f>
        <v>0</v>
      </c>
      <c r="BL455" s="15" t="s">
        <v>232</v>
      </c>
      <c r="BM455" s="205" t="s">
        <v>1103</v>
      </c>
    </row>
    <row r="456" s="13" customFormat="1">
      <c r="A456" s="13"/>
      <c r="B456" s="224"/>
      <c r="C456" s="225"/>
      <c r="D456" s="226" t="s">
        <v>182</v>
      </c>
      <c r="E456" s="227" t="s">
        <v>19</v>
      </c>
      <c r="F456" s="228" t="s">
        <v>443</v>
      </c>
      <c r="G456" s="225"/>
      <c r="H456" s="229">
        <v>1</v>
      </c>
      <c r="I456" s="230"/>
      <c r="J456" s="225"/>
      <c r="K456" s="225"/>
      <c r="L456" s="231"/>
      <c r="M456" s="232"/>
      <c r="N456" s="233"/>
      <c r="O456" s="233"/>
      <c r="P456" s="233"/>
      <c r="Q456" s="233"/>
      <c r="R456" s="233"/>
      <c r="S456" s="233"/>
      <c r="T456" s="23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5" t="s">
        <v>182</v>
      </c>
      <c r="AU456" s="235" t="s">
        <v>85</v>
      </c>
      <c r="AV456" s="13" t="s">
        <v>85</v>
      </c>
      <c r="AW456" s="13" t="s">
        <v>35</v>
      </c>
      <c r="AX456" s="13" t="s">
        <v>83</v>
      </c>
      <c r="AY456" s="235" t="s">
        <v>126</v>
      </c>
    </row>
    <row r="457" s="2" customFormat="1" ht="44.25" customHeight="1">
      <c r="A457" s="36"/>
      <c r="B457" s="37"/>
      <c r="C457" s="194" t="s">
        <v>1104</v>
      </c>
      <c r="D457" s="194" t="s">
        <v>127</v>
      </c>
      <c r="E457" s="195" t="s">
        <v>1105</v>
      </c>
      <c r="F457" s="196" t="s">
        <v>1106</v>
      </c>
      <c r="G457" s="197" t="s">
        <v>318</v>
      </c>
      <c r="H457" s="198">
        <v>1</v>
      </c>
      <c r="I457" s="199"/>
      <c r="J457" s="200">
        <f>ROUND(I457*H457,2)</f>
        <v>0</v>
      </c>
      <c r="K457" s="196" t="s">
        <v>241</v>
      </c>
      <c r="L457" s="42"/>
      <c r="M457" s="201" t="s">
        <v>19</v>
      </c>
      <c r="N457" s="202" t="s">
        <v>46</v>
      </c>
      <c r="O457" s="82"/>
      <c r="P457" s="203">
        <f>O457*H457</f>
        <v>0</v>
      </c>
      <c r="Q457" s="203">
        <v>0</v>
      </c>
      <c r="R457" s="203">
        <f>Q457*H457</f>
        <v>0</v>
      </c>
      <c r="S457" s="203">
        <v>0</v>
      </c>
      <c r="T457" s="204">
        <f>S457*H457</f>
        <v>0</v>
      </c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R457" s="205" t="s">
        <v>232</v>
      </c>
      <c r="AT457" s="205" t="s">
        <v>127</v>
      </c>
      <c r="AU457" s="205" t="s">
        <v>85</v>
      </c>
      <c r="AY457" s="15" t="s">
        <v>126</v>
      </c>
      <c r="BE457" s="206">
        <f>IF(N457="základní",J457,0)</f>
        <v>0</v>
      </c>
      <c r="BF457" s="206">
        <f>IF(N457="snížená",J457,0)</f>
        <v>0</v>
      </c>
      <c r="BG457" s="206">
        <f>IF(N457="zákl. přenesená",J457,0)</f>
        <v>0</v>
      </c>
      <c r="BH457" s="206">
        <f>IF(N457="sníž. přenesená",J457,0)</f>
        <v>0</v>
      </c>
      <c r="BI457" s="206">
        <f>IF(N457="nulová",J457,0)</f>
        <v>0</v>
      </c>
      <c r="BJ457" s="15" t="s">
        <v>83</v>
      </c>
      <c r="BK457" s="206">
        <f>ROUND(I457*H457,2)</f>
        <v>0</v>
      </c>
      <c r="BL457" s="15" t="s">
        <v>232</v>
      </c>
      <c r="BM457" s="205" t="s">
        <v>1107</v>
      </c>
    </row>
    <row r="458" s="13" customFormat="1">
      <c r="A458" s="13"/>
      <c r="B458" s="224"/>
      <c r="C458" s="225"/>
      <c r="D458" s="226" t="s">
        <v>182</v>
      </c>
      <c r="E458" s="227" t="s">
        <v>19</v>
      </c>
      <c r="F458" s="228" t="s">
        <v>443</v>
      </c>
      <c r="G458" s="225"/>
      <c r="H458" s="229">
        <v>1</v>
      </c>
      <c r="I458" s="230"/>
      <c r="J458" s="225"/>
      <c r="K458" s="225"/>
      <c r="L458" s="231"/>
      <c r="M458" s="232"/>
      <c r="N458" s="233"/>
      <c r="O458" s="233"/>
      <c r="P458" s="233"/>
      <c r="Q458" s="233"/>
      <c r="R458" s="233"/>
      <c r="S458" s="233"/>
      <c r="T458" s="234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5" t="s">
        <v>182</v>
      </c>
      <c r="AU458" s="235" t="s">
        <v>85</v>
      </c>
      <c r="AV458" s="13" t="s">
        <v>85</v>
      </c>
      <c r="AW458" s="13" t="s">
        <v>35</v>
      </c>
      <c r="AX458" s="13" t="s">
        <v>83</v>
      </c>
      <c r="AY458" s="235" t="s">
        <v>126</v>
      </c>
    </row>
    <row r="459" s="2" customFormat="1" ht="44.25" customHeight="1">
      <c r="A459" s="36"/>
      <c r="B459" s="37"/>
      <c r="C459" s="194" t="s">
        <v>1108</v>
      </c>
      <c r="D459" s="194" t="s">
        <v>127</v>
      </c>
      <c r="E459" s="195" t="s">
        <v>1109</v>
      </c>
      <c r="F459" s="196" t="s">
        <v>1110</v>
      </c>
      <c r="G459" s="197" t="s">
        <v>318</v>
      </c>
      <c r="H459" s="198">
        <v>1</v>
      </c>
      <c r="I459" s="199"/>
      <c r="J459" s="200">
        <f>ROUND(I459*H459,2)</f>
        <v>0</v>
      </c>
      <c r="K459" s="196" t="s">
        <v>241</v>
      </c>
      <c r="L459" s="42"/>
      <c r="M459" s="201" t="s">
        <v>19</v>
      </c>
      <c r="N459" s="202" t="s">
        <v>46</v>
      </c>
      <c r="O459" s="82"/>
      <c r="P459" s="203">
        <f>O459*H459</f>
        <v>0</v>
      </c>
      <c r="Q459" s="203">
        <v>0</v>
      </c>
      <c r="R459" s="203">
        <f>Q459*H459</f>
        <v>0</v>
      </c>
      <c r="S459" s="203">
        <v>0</v>
      </c>
      <c r="T459" s="204">
        <f>S459*H459</f>
        <v>0</v>
      </c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R459" s="205" t="s">
        <v>232</v>
      </c>
      <c r="AT459" s="205" t="s">
        <v>127</v>
      </c>
      <c r="AU459" s="205" t="s">
        <v>85</v>
      </c>
      <c r="AY459" s="15" t="s">
        <v>126</v>
      </c>
      <c r="BE459" s="206">
        <f>IF(N459="základní",J459,0)</f>
        <v>0</v>
      </c>
      <c r="BF459" s="206">
        <f>IF(N459="snížená",J459,0)</f>
        <v>0</v>
      </c>
      <c r="BG459" s="206">
        <f>IF(N459="zákl. přenesená",J459,0)</f>
        <v>0</v>
      </c>
      <c r="BH459" s="206">
        <f>IF(N459="sníž. přenesená",J459,0)</f>
        <v>0</v>
      </c>
      <c r="BI459" s="206">
        <f>IF(N459="nulová",J459,0)</f>
        <v>0</v>
      </c>
      <c r="BJ459" s="15" t="s">
        <v>83</v>
      </c>
      <c r="BK459" s="206">
        <f>ROUND(I459*H459,2)</f>
        <v>0</v>
      </c>
      <c r="BL459" s="15" t="s">
        <v>232</v>
      </c>
      <c r="BM459" s="205" t="s">
        <v>1111</v>
      </c>
    </row>
    <row r="460" s="13" customFormat="1">
      <c r="A460" s="13"/>
      <c r="B460" s="224"/>
      <c r="C460" s="225"/>
      <c r="D460" s="226" t="s">
        <v>182</v>
      </c>
      <c r="E460" s="227" t="s">
        <v>19</v>
      </c>
      <c r="F460" s="228" t="s">
        <v>443</v>
      </c>
      <c r="G460" s="225"/>
      <c r="H460" s="229">
        <v>1</v>
      </c>
      <c r="I460" s="230"/>
      <c r="J460" s="225"/>
      <c r="K460" s="225"/>
      <c r="L460" s="231"/>
      <c r="M460" s="232"/>
      <c r="N460" s="233"/>
      <c r="O460" s="233"/>
      <c r="P460" s="233"/>
      <c r="Q460" s="233"/>
      <c r="R460" s="233"/>
      <c r="S460" s="233"/>
      <c r="T460" s="234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5" t="s">
        <v>182</v>
      </c>
      <c r="AU460" s="235" t="s">
        <v>85</v>
      </c>
      <c r="AV460" s="13" t="s">
        <v>85</v>
      </c>
      <c r="AW460" s="13" t="s">
        <v>35</v>
      </c>
      <c r="AX460" s="13" t="s">
        <v>83</v>
      </c>
      <c r="AY460" s="235" t="s">
        <v>126</v>
      </c>
    </row>
    <row r="461" s="11" customFormat="1" ht="22.8" customHeight="1">
      <c r="A461" s="11"/>
      <c r="B461" s="180"/>
      <c r="C461" s="181"/>
      <c r="D461" s="182" t="s">
        <v>74</v>
      </c>
      <c r="E461" s="222" t="s">
        <v>1112</v>
      </c>
      <c r="F461" s="222" t="s">
        <v>1113</v>
      </c>
      <c r="G461" s="181"/>
      <c r="H461" s="181"/>
      <c r="I461" s="184"/>
      <c r="J461" s="223">
        <f>BK461</f>
        <v>0</v>
      </c>
      <c r="K461" s="181"/>
      <c r="L461" s="186"/>
      <c r="M461" s="187"/>
      <c r="N461" s="188"/>
      <c r="O461" s="188"/>
      <c r="P461" s="189">
        <f>SUM(P462:P490)</f>
        <v>0</v>
      </c>
      <c r="Q461" s="188"/>
      <c r="R461" s="189">
        <f>SUM(R462:R490)</f>
        <v>17.0652343</v>
      </c>
      <c r="S461" s="188"/>
      <c r="T461" s="190">
        <f>SUM(T462:T490)</f>
        <v>0</v>
      </c>
      <c r="U461" s="11"/>
      <c r="V461" s="11"/>
      <c r="W461" s="11"/>
      <c r="X461" s="11"/>
      <c r="Y461" s="11"/>
      <c r="Z461" s="11"/>
      <c r="AA461" s="11"/>
      <c r="AB461" s="11"/>
      <c r="AC461" s="11"/>
      <c r="AD461" s="11"/>
      <c r="AE461" s="11"/>
      <c r="AR461" s="191" t="s">
        <v>85</v>
      </c>
      <c r="AT461" s="192" t="s">
        <v>74</v>
      </c>
      <c r="AU461" s="192" t="s">
        <v>83</v>
      </c>
      <c r="AY461" s="191" t="s">
        <v>126</v>
      </c>
      <c r="BK461" s="193">
        <f>SUM(BK462:BK490)</f>
        <v>0</v>
      </c>
    </row>
    <row r="462" s="2" customFormat="1" ht="21.75" customHeight="1">
      <c r="A462" s="36"/>
      <c r="B462" s="37"/>
      <c r="C462" s="194" t="s">
        <v>1114</v>
      </c>
      <c r="D462" s="194" t="s">
        <v>127</v>
      </c>
      <c r="E462" s="195" t="s">
        <v>1115</v>
      </c>
      <c r="F462" s="196" t="s">
        <v>1116</v>
      </c>
      <c r="G462" s="197" t="s">
        <v>179</v>
      </c>
      <c r="H462" s="198">
        <v>571.51499999999999</v>
      </c>
      <c r="I462" s="199"/>
      <c r="J462" s="200">
        <f>ROUND(I462*H462,2)</f>
        <v>0</v>
      </c>
      <c r="K462" s="196" t="s">
        <v>131</v>
      </c>
      <c r="L462" s="42"/>
      <c r="M462" s="201" t="s">
        <v>19</v>
      </c>
      <c r="N462" s="202" t="s">
        <v>46</v>
      </c>
      <c r="O462" s="82"/>
      <c r="P462" s="203">
        <f>O462*H462</f>
        <v>0</v>
      </c>
      <c r="Q462" s="203">
        <v>0</v>
      </c>
      <c r="R462" s="203">
        <f>Q462*H462</f>
        <v>0</v>
      </c>
      <c r="S462" s="203">
        <v>0</v>
      </c>
      <c r="T462" s="204">
        <f>S462*H462</f>
        <v>0</v>
      </c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R462" s="205" t="s">
        <v>232</v>
      </c>
      <c r="AT462" s="205" t="s">
        <v>127</v>
      </c>
      <c r="AU462" s="205" t="s">
        <v>85</v>
      </c>
      <c r="AY462" s="15" t="s">
        <v>126</v>
      </c>
      <c r="BE462" s="206">
        <f>IF(N462="základní",J462,0)</f>
        <v>0</v>
      </c>
      <c r="BF462" s="206">
        <f>IF(N462="snížená",J462,0)</f>
        <v>0</v>
      </c>
      <c r="BG462" s="206">
        <f>IF(N462="zákl. přenesená",J462,0)</f>
        <v>0</v>
      </c>
      <c r="BH462" s="206">
        <f>IF(N462="sníž. přenesená",J462,0)</f>
        <v>0</v>
      </c>
      <c r="BI462" s="206">
        <f>IF(N462="nulová",J462,0)</f>
        <v>0</v>
      </c>
      <c r="BJ462" s="15" t="s">
        <v>83</v>
      </c>
      <c r="BK462" s="206">
        <f>ROUND(I462*H462,2)</f>
        <v>0</v>
      </c>
      <c r="BL462" s="15" t="s">
        <v>232</v>
      </c>
      <c r="BM462" s="205" t="s">
        <v>1117</v>
      </c>
    </row>
    <row r="463" s="2" customFormat="1">
      <c r="A463" s="36"/>
      <c r="B463" s="37"/>
      <c r="C463" s="38"/>
      <c r="D463" s="207" t="s">
        <v>134</v>
      </c>
      <c r="E463" s="38"/>
      <c r="F463" s="208" t="s">
        <v>1118</v>
      </c>
      <c r="G463" s="38"/>
      <c r="H463" s="38"/>
      <c r="I463" s="209"/>
      <c r="J463" s="38"/>
      <c r="K463" s="38"/>
      <c r="L463" s="42"/>
      <c r="M463" s="210"/>
      <c r="N463" s="211"/>
      <c r="O463" s="82"/>
      <c r="P463" s="82"/>
      <c r="Q463" s="82"/>
      <c r="R463" s="82"/>
      <c r="S463" s="82"/>
      <c r="T463" s="83"/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36"/>
      <c r="AT463" s="15" t="s">
        <v>134</v>
      </c>
      <c r="AU463" s="15" t="s">
        <v>85</v>
      </c>
    </row>
    <row r="464" s="2" customFormat="1" ht="37.8" customHeight="1">
      <c r="A464" s="36"/>
      <c r="B464" s="37"/>
      <c r="C464" s="194" t="s">
        <v>1119</v>
      </c>
      <c r="D464" s="194" t="s">
        <v>127</v>
      </c>
      <c r="E464" s="195" t="s">
        <v>1120</v>
      </c>
      <c r="F464" s="196" t="s">
        <v>1121</v>
      </c>
      <c r="G464" s="197" t="s">
        <v>266</v>
      </c>
      <c r="H464" s="198">
        <v>320.44999999999999</v>
      </c>
      <c r="I464" s="199"/>
      <c r="J464" s="200">
        <f>ROUND(I464*H464,2)</f>
        <v>0</v>
      </c>
      <c r="K464" s="196" t="s">
        <v>131</v>
      </c>
      <c r="L464" s="42"/>
      <c r="M464" s="201" t="s">
        <v>19</v>
      </c>
      <c r="N464" s="202" t="s">
        <v>46</v>
      </c>
      <c r="O464" s="82"/>
      <c r="P464" s="203">
        <f>O464*H464</f>
        <v>0</v>
      </c>
      <c r="Q464" s="203">
        <v>2.0000000000000002E-05</v>
      </c>
      <c r="R464" s="203">
        <f>Q464*H464</f>
        <v>0.0064090000000000006</v>
      </c>
      <c r="S464" s="203">
        <v>0</v>
      </c>
      <c r="T464" s="204">
        <f>S464*H464</f>
        <v>0</v>
      </c>
      <c r="U464" s="36"/>
      <c r="V464" s="36"/>
      <c r="W464" s="36"/>
      <c r="X464" s="36"/>
      <c r="Y464" s="36"/>
      <c r="Z464" s="36"/>
      <c r="AA464" s="36"/>
      <c r="AB464" s="36"/>
      <c r="AC464" s="36"/>
      <c r="AD464" s="36"/>
      <c r="AE464" s="36"/>
      <c r="AR464" s="205" t="s">
        <v>232</v>
      </c>
      <c r="AT464" s="205" t="s">
        <v>127</v>
      </c>
      <c r="AU464" s="205" t="s">
        <v>85</v>
      </c>
      <c r="AY464" s="15" t="s">
        <v>126</v>
      </c>
      <c r="BE464" s="206">
        <f>IF(N464="základní",J464,0)</f>
        <v>0</v>
      </c>
      <c r="BF464" s="206">
        <f>IF(N464="snížená",J464,0)</f>
        <v>0</v>
      </c>
      <c r="BG464" s="206">
        <f>IF(N464="zákl. přenesená",J464,0)</f>
        <v>0</v>
      </c>
      <c r="BH464" s="206">
        <f>IF(N464="sníž. přenesená",J464,0)</f>
        <v>0</v>
      </c>
      <c r="BI464" s="206">
        <f>IF(N464="nulová",J464,0)</f>
        <v>0</v>
      </c>
      <c r="BJ464" s="15" t="s">
        <v>83</v>
      </c>
      <c r="BK464" s="206">
        <f>ROUND(I464*H464,2)</f>
        <v>0</v>
      </c>
      <c r="BL464" s="15" t="s">
        <v>232</v>
      </c>
      <c r="BM464" s="205" t="s">
        <v>1122</v>
      </c>
    </row>
    <row r="465" s="2" customFormat="1">
      <c r="A465" s="36"/>
      <c r="B465" s="37"/>
      <c r="C465" s="38"/>
      <c r="D465" s="207" t="s">
        <v>134</v>
      </c>
      <c r="E465" s="38"/>
      <c r="F465" s="208" t="s">
        <v>1123</v>
      </c>
      <c r="G465" s="38"/>
      <c r="H465" s="38"/>
      <c r="I465" s="209"/>
      <c r="J465" s="38"/>
      <c r="K465" s="38"/>
      <c r="L465" s="42"/>
      <c r="M465" s="210"/>
      <c r="N465" s="211"/>
      <c r="O465" s="82"/>
      <c r="P465" s="82"/>
      <c r="Q465" s="82"/>
      <c r="R465" s="82"/>
      <c r="S465" s="82"/>
      <c r="T465" s="83"/>
      <c r="U465" s="36"/>
      <c r="V465" s="36"/>
      <c r="W465" s="36"/>
      <c r="X465" s="36"/>
      <c r="Y465" s="36"/>
      <c r="Z465" s="36"/>
      <c r="AA465" s="36"/>
      <c r="AB465" s="36"/>
      <c r="AC465" s="36"/>
      <c r="AD465" s="36"/>
      <c r="AE465" s="36"/>
      <c r="AT465" s="15" t="s">
        <v>134</v>
      </c>
      <c r="AU465" s="15" t="s">
        <v>85</v>
      </c>
    </row>
    <row r="466" s="13" customFormat="1">
      <c r="A466" s="13"/>
      <c r="B466" s="224"/>
      <c r="C466" s="225"/>
      <c r="D466" s="226" t="s">
        <v>182</v>
      </c>
      <c r="E466" s="227" t="s">
        <v>19</v>
      </c>
      <c r="F466" s="228" t="s">
        <v>1124</v>
      </c>
      <c r="G466" s="225"/>
      <c r="H466" s="229">
        <v>320.44999999999999</v>
      </c>
      <c r="I466" s="230"/>
      <c r="J466" s="225"/>
      <c r="K466" s="225"/>
      <c r="L466" s="231"/>
      <c r="M466" s="232"/>
      <c r="N466" s="233"/>
      <c r="O466" s="233"/>
      <c r="P466" s="233"/>
      <c r="Q466" s="233"/>
      <c r="R466" s="233"/>
      <c r="S466" s="233"/>
      <c r="T466" s="234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5" t="s">
        <v>182</v>
      </c>
      <c r="AU466" s="235" t="s">
        <v>85</v>
      </c>
      <c r="AV466" s="13" t="s">
        <v>85</v>
      </c>
      <c r="AW466" s="13" t="s">
        <v>35</v>
      </c>
      <c r="AX466" s="13" t="s">
        <v>83</v>
      </c>
      <c r="AY466" s="235" t="s">
        <v>126</v>
      </c>
    </row>
    <row r="467" s="2" customFormat="1" ht="24.15" customHeight="1">
      <c r="A467" s="36"/>
      <c r="B467" s="37"/>
      <c r="C467" s="194" t="s">
        <v>1125</v>
      </c>
      <c r="D467" s="194" t="s">
        <v>127</v>
      </c>
      <c r="E467" s="195" t="s">
        <v>1126</v>
      </c>
      <c r="F467" s="196" t="s">
        <v>1127</v>
      </c>
      <c r="G467" s="197" t="s">
        <v>179</v>
      </c>
      <c r="H467" s="198">
        <v>571.51499999999999</v>
      </c>
      <c r="I467" s="199"/>
      <c r="J467" s="200">
        <f>ROUND(I467*H467,2)</f>
        <v>0</v>
      </c>
      <c r="K467" s="196" t="s">
        <v>131</v>
      </c>
      <c r="L467" s="42"/>
      <c r="M467" s="201" t="s">
        <v>19</v>
      </c>
      <c r="N467" s="202" t="s">
        <v>46</v>
      </c>
      <c r="O467" s="82"/>
      <c r="P467" s="203">
        <f>O467*H467</f>
        <v>0</v>
      </c>
      <c r="Q467" s="203">
        <v>4.0000000000000003E-05</v>
      </c>
      <c r="R467" s="203">
        <f>Q467*H467</f>
        <v>0.022860600000000002</v>
      </c>
      <c r="S467" s="203">
        <v>0</v>
      </c>
      <c r="T467" s="204">
        <f>S467*H467</f>
        <v>0</v>
      </c>
      <c r="U467" s="36"/>
      <c r="V467" s="36"/>
      <c r="W467" s="36"/>
      <c r="X467" s="36"/>
      <c r="Y467" s="36"/>
      <c r="Z467" s="36"/>
      <c r="AA467" s="36"/>
      <c r="AB467" s="36"/>
      <c r="AC467" s="36"/>
      <c r="AD467" s="36"/>
      <c r="AE467" s="36"/>
      <c r="AR467" s="205" t="s">
        <v>232</v>
      </c>
      <c r="AT467" s="205" t="s">
        <v>127</v>
      </c>
      <c r="AU467" s="205" t="s">
        <v>85</v>
      </c>
      <c r="AY467" s="15" t="s">
        <v>126</v>
      </c>
      <c r="BE467" s="206">
        <f>IF(N467="základní",J467,0)</f>
        <v>0</v>
      </c>
      <c r="BF467" s="206">
        <f>IF(N467="snížená",J467,0)</f>
        <v>0</v>
      </c>
      <c r="BG467" s="206">
        <f>IF(N467="zákl. přenesená",J467,0)</f>
        <v>0</v>
      </c>
      <c r="BH467" s="206">
        <f>IF(N467="sníž. přenesená",J467,0)</f>
        <v>0</v>
      </c>
      <c r="BI467" s="206">
        <f>IF(N467="nulová",J467,0)</f>
        <v>0</v>
      </c>
      <c r="BJ467" s="15" t="s">
        <v>83</v>
      </c>
      <c r="BK467" s="206">
        <f>ROUND(I467*H467,2)</f>
        <v>0</v>
      </c>
      <c r="BL467" s="15" t="s">
        <v>232</v>
      </c>
      <c r="BM467" s="205" t="s">
        <v>1128</v>
      </c>
    </row>
    <row r="468" s="2" customFormat="1">
      <c r="A468" s="36"/>
      <c r="B468" s="37"/>
      <c r="C468" s="38"/>
      <c r="D468" s="207" t="s">
        <v>134</v>
      </c>
      <c r="E468" s="38"/>
      <c r="F468" s="208" t="s">
        <v>1129</v>
      </c>
      <c r="G468" s="38"/>
      <c r="H468" s="38"/>
      <c r="I468" s="209"/>
      <c r="J468" s="38"/>
      <c r="K468" s="38"/>
      <c r="L468" s="42"/>
      <c r="M468" s="210"/>
      <c r="N468" s="211"/>
      <c r="O468" s="82"/>
      <c r="P468" s="82"/>
      <c r="Q468" s="82"/>
      <c r="R468" s="82"/>
      <c r="S468" s="82"/>
      <c r="T468" s="83"/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T468" s="15" t="s">
        <v>134</v>
      </c>
      <c r="AU468" s="15" t="s">
        <v>85</v>
      </c>
    </row>
    <row r="469" s="13" customFormat="1">
      <c r="A469" s="13"/>
      <c r="B469" s="224"/>
      <c r="C469" s="225"/>
      <c r="D469" s="226" t="s">
        <v>182</v>
      </c>
      <c r="E469" s="227" t="s">
        <v>19</v>
      </c>
      <c r="F469" s="228" t="s">
        <v>1130</v>
      </c>
      <c r="G469" s="225"/>
      <c r="H469" s="229">
        <v>539.29999999999995</v>
      </c>
      <c r="I469" s="230"/>
      <c r="J469" s="225"/>
      <c r="K469" s="225"/>
      <c r="L469" s="231"/>
      <c r="M469" s="232"/>
      <c r="N469" s="233"/>
      <c r="O469" s="233"/>
      <c r="P469" s="233"/>
      <c r="Q469" s="233"/>
      <c r="R469" s="233"/>
      <c r="S469" s="233"/>
      <c r="T469" s="234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5" t="s">
        <v>182</v>
      </c>
      <c r="AU469" s="235" t="s">
        <v>85</v>
      </c>
      <c r="AV469" s="13" t="s">
        <v>85</v>
      </c>
      <c r="AW469" s="13" t="s">
        <v>35</v>
      </c>
      <c r="AX469" s="13" t="s">
        <v>75</v>
      </c>
      <c r="AY469" s="235" t="s">
        <v>126</v>
      </c>
    </row>
    <row r="470" s="13" customFormat="1">
      <c r="A470" s="13"/>
      <c r="B470" s="224"/>
      <c r="C470" s="225"/>
      <c r="D470" s="226" t="s">
        <v>182</v>
      </c>
      <c r="E470" s="227" t="s">
        <v>19</v>
      </c>
      <c r="F470" s="228" t="s">
        <v>1131</v>
      </c>
      <c r="G470" s="225"/>
      <c r="H470" s="229">
        <v>23.109999999999999</v>
      </c>
      <c r="I470" s="230"/>
      <c r="J470" s="225"/>
      <c r="K470" s="225"/>
      <c r="L470" s="231"/>
      <c r="M470" s="232"/>
      <c r="N470" s="233"/>
      <c r="O470" s="233"/>
      <c r="P470" s="233"/>
      <c r="Q470" s="233"/>
      <c r="R470" s="233"/>
      <c r="S470" s="233"/>
      <c r="T470" s="234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5" t="s">
        <v>182</v>
      </c>
      <c r="AU470" s="235" t="s">
        <v>85</v>
      </c>
      <c r="AV470" s="13" t="s">
        <v>85</v>
      </c>
      <c r="AW470" s="13" t="s">
        <v>35</v>
      </c>
      <c r="AX470" s="13" t="s">
        <v>75</v>
      </c>
      <c r="AY470" s="235" t="s">
        <v>126</v>
      </c>
    </row>
    <row r="471" s="13" customFormat="1">
      <c r="A471" s="13"/>
      <c r="B471" s="224"/>
      <c r="C471" s="225"/>
      <c r="D471" s="226" t="s">
        <v>182</v>
      </c>
      <c r="E471" s="227" t="s">
        <v>19</v>
      </c>
      <c r="F471" s="228" t="s">
        <v>1132</v>
      </c>
      <c r="G471" s="225"/>
      <c r="H471" s="229">
        <v>9.1050000000000004</v>
      </c>
      <c r="I471" s="230"/>
      <c r="J471" s="225"/>
      <c r="K471" s="225"/>
      <c r="L471" s="231"/>
      <c r="M471" s="232"/>
      <c r="N471" s="233"/>
      <c r="O471" s="233"/>
      <c r="P471" s="233"/>
      <c r="Q471" s="233"/>
      <c r="R471" s="233"/>
      <c r="S471" s="233"/>
      <c r="T471" s="234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5" t="s">
        <v>182</v>
      </c>
      <c r="AU471" s="235" t="s">
        <v>85</v>
      </c>
      <c r="AV471" s="13" t="s">
        <v>85</v>
      </c>
      <c r="AW471" s="13" t="s">
        <v>35</v>
      </c>
      <c r="AX471" s="13" t="s">
        <v>75</v>
      </c>
      <c r="AY471" s="235" t="s">
        <v>126</v>
      </c>
    </row>
    <row r="472" s="2" customFormat="1" ht="24.15" customHeight="1">
      <c r="A472" s="36"/>
      <c r="B472" s="37"/>
      <c r="C472" s="194" t="s">
        <v>1133</v>
      </c>
      <c r="D472" s="194" t="s">
        <v>127</v>
      </c>
      <c r="E472" s="195" t="s">
        <v>1134</v>
      </c>
      <c r="F472" s="196" t="s">
        <v>1135</v>
      </c>
      <c r="G472" s="197" t="s">
        <v>179</v>
      </c>
      <c r="H472" s="198">
        <v>571.51499999999999</v>
      </c>
      <c r="I472" s="199"/>
      <c r="J472" s="200">
        <f>ROUND(I472*H472,2)</f>
        <v>0</v>
      </c>
      <c r="K472" s="196" t="s">
        <v>131</v>
      </c>
      <c r="L472" s="42"/>
      <c r="M472" s="201" t="s">
        <v>19</v>
      </c>
      <c r="N472" s="202" t="s">
        <v>46</v>
      </c>
      <c r="O472" s="82"/>
      <c r="P472" s="203">
        <f>O472*H472</f>
        <v>0</v>
      </c>
      <c r="Q472" s="203">
        <v>0.024</v>
      </c>
      <c r="R472" s="203">
        <f>Q472*H472</f>
        <v>13.71636</v>
      </c>
      <c r="S472" s="203">
        <v>0</v>
      </c>
      <c r="T472" s="204">
        <f>S472*H472</f>
        <v>0</v>
      </c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R472" s="205" t="s">
        <v>232</v>
      </c>
      <c r="AT472" s="205" t="s">
        <v>127</v>
      </c>
      <c r="AU472" s="205" t="s">
        <v>85</v>
      </c>
      <c r="AY472" s="15" t="s">
        <v>126</v>
      </c>
      <c r="BE472" s="206">
        <f>IF(N472="základní",J472,0)</f>
        <v>0</v>
      </c>
      <c r="BF472" s="206">
        <f>IF(N472="snížená",J472,0)</f>
        <v>0</v>
      </c>
      <c r="BG472" s="206">
        <f>IF(N472="zákl. přenesená",J472,0)</f>
        <v>0</v>
      </c>
      <c r="BH472" s="206">
        <f>IF(N472="sníž. přenesená",J472,0)</f>
        <v>0</v>
      </c>
      <c r="BI472" s="206">
        <f>IF(N472="nulová",J472,0)</f>
        <v>0</v>
      </c>
      <c r="BJ472" s="15" t="s">
        <v>83</v>
      </c>
      <c r="BK472" s="206">
        <f>ROUND(I472*H472,2)</f>
        <v>0</v>
      </c>
      <c r="BL472" s="15" t="s">
        <v>232</v>
      </c>
      <c r="BM472" s="205" t="s">
        <v>1136</v>
      </c>
    </row>
    <row r="473" s="2" customFormat="1">
      <c r="A473" s="36"/>
      <c r="B473" s="37"/>
      <c r="C473" s="38"/>
      <c r="D473" s="207" t="s">
        <v>134</v>
      </c>
      <c r="E473" s="38"/>
      <c r="F473" s="208" t="s">
        <v>1137</v>
      </c>
      <c r="G473" s="38"/>
      <c r="H473" s="38"/>
      <c r="I473" s="209"/>
      <c r="J473" s="38"/>
      <c r="K473" s="38"/>
      <c r="L473" s="42"/>
      <c r="M473" s="210"/>
      <c r="N473" s="211"/>
      <c r="O473" s="82"/>
      <c r="P473" s="82"/>
      <c r="Q473" s="82"/>
      <c r="R473" s="82"/>
      <c r="S473" s="82"/>
      <c r="T473" s="83"/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T473" s="15" t="s">
        <v>134</v>
      </c>
      <c r="AU473" s="15" t="s">
        <v>85</v>
      </c>
    </row>
    <row r="474" s="2" customFormat="1" ht="24.15" customHeight="1">
      <c r="A474" s="36"/>
      <c r="B474" s="37"/>
      <c r="C474" s="194" t="s">
        <v>1138</v>
      </c>
      <c r="D474" s="194" t="s">
        <v>127</v>
      </c>
      <c r="E474" s="195" t="s">
        <v>1139</v>
      </c>
      <c r="F474" s="196" t="s">
        <v>1140</v>
      </c>
      <c r="G474" s="197" t="s">
        <v>179</v>
      </c>
      <c r="H474" s="198">
        <v>571.51499999999999</v>
      </c>
      <c r="I474" s="199"/>
      <c r="J474" s="200">
        <f>ROUND(I474*H474,2)</f>
        <v>0</v>
      </c>
      <c r="K474" s="196" t="s">
        <v>131</v>
      </c>
      <c r="L474" s="42"/>
      <c r="M474" s="201" t="s">
        <v>19</v>
      </c>
      <c r="N474" s="202" t="s">
        <v>46</v>
      </c>
      <c r="O474" s="82"/>
      <c r="P474" s="203">
        <f>O474*H474</f>
        <v>0</v>
      </c>
      <c r="Q474" s="203">
        <v>0.00029999999999999997</v>
      </c>
      <c r="R474" s="203">
        <f>Q474*H474</f>
        <v>0.17145449999999998</v>
      </c>
      <c r="S474" s="203">
        <v>0</v>
      </c>
      <c r="T474" s="204">
        <f>S474*H474</f>
        <v>0</v>
      </c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R474" s="205" t="s">
        <v>232</v>
      </c>
      <c r="AT474" s="205" t="s">
        <v>127</v>
      </c>
      <c r="AU474" s="205" t="s">
        <v>85</v>
      </c>
      <c r="AY474" s="15" t="s">
        <v>126</v>
      </c>
      <c r="BE474" s="206">
        <f>IF(N474="základní",J474,0)</f>
        <v>0</v>
      </c>
      <c r="BF474" s="206">
        <f>IF(N474="snížená",J474,0)</f>
        <v>0</v>
      </c>
      <c r="BG474" s="206">
        <f>IF(N474="zákl. přenesená",J474,0)</f>
        <v>0</v>
      </c>
      <c r="BH474" s="206">
        <f>IF(N474="sníž. přenesená",J474,0)</f>
        <v>0</v>
      </c>
      <c r="BI474" s="206">
        <f>IF(N474="nulová",J474,0)</f>
        <v>0</v>
      </c>
      <c r="BJ474" s="15" t="s">
        <v>83</v>
      </c>
      <c r="BK474" s="206">
        <f>ROUND(I474*H474,2)</f>
        <v>0</v>
      </c>
      <c r="BL474" s="15" t="s">
        <v>232</v>
      </c>
      <c r="BM474" s="205" t="s">
        <v>1141</v>
      </c>
    </row>
    <row r="475" s="2" customFormat="1">
      <c r="A475" s="36"/>
      <c r="B475" s="37"/>
      <c r="C475" s="38"/>
      <c r="D475" s="207" t="s">
        <v>134</v>
      </c>
      <c r="E475" s="38"/>
      <c r="F475" s="208" t="s">
        <v>1142</v>
      </c>
      <c r="G475" s="38"/>
      <c r="H475" s="38"/>
      <c r="I475" s="209"/>
      <c r="J475" s="38"/>
      <c r="K475" s="38"/>
      <c r="L475" s="42"/>
      <c r="M475" s="210"/>
      <c r="N475" s="211"/>
      <c r="O475" s="82"/>
      <c r="P475" s="82"/>
      <c r="Q475" s="82"/>
      <c r="R475" s="82"/>
      <c r="S475" s="82"/>
      <c r="T475" s="83"/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T475" s="15" t="s">
        <v>134</v>
      </c>
      <c r="AU475" s="15" t="s">
        <v>85</v>
      </c>
    </row>
    <row r="476" s="2" customFormat="1" ht="16.5" customHeight="1">
      <c r="A476" s="36"/>
      <c r="B476" s="37"/>
      <c r="C476" s="194" t="s">
        <v>1143</v>
      </c>
      <c r="D476" s="194" t="s">
        <v>127</v>
      </c>
      <c r="E476" s="195" t="s">
        <v>1144</v>
      </c>
      <c r="F476" s="196" t="s">
        <v>1145</v>
      </c>
      <c r="G476" s="197" t="s">
        <v>179</v>
      </c>
      <c r="H476" s="198">
        <v>571.51499999999999</v>
      </c>
      <c r="I476" s="199"/>
      <c r="J476" s="200">
        <f>ROUND(I476*H476,2)</f>
        <v>0</v>
      </c>
      <c r="K476" s="196" t="s">
        <v>131</v>
      </c>
      <c r="L476" s="42"/>
      <c r="M476" s="201" t="s">
        <v>19</v>
      </c>
      <c r="N476" s="202" t="s">
        <v>46</v>
      </c>
      <c r="O476" s="82"/>
      <c r="P476" s="203">
        <f>O476*H476</f>
        <v>0</v>
      </c>
      <c r="Q476" s="203">
        <v>0.00089999999999999998</v>
      </c>
      <c r="R476" s="203">
        <f>Q476*H476</f>
        <v>0.51436349999999997</v>
      </c>
      <c r="S476" s="203">
        <v>0</v>
      </c>
      <c r="T476" s="204">
        <f>S476*H476</f>
        <v>0</v>
      </c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R476" s="205" t="s">
        <v>232</v>
      </c>
      <c r="AT476" s="205" t="s">
        <v>127</v>
      </c>
      <c r="AU476" s="205" t="s">
        <v>85</v>
      </c>
      <c r="AY476" s="15" t="s">
        <v>126</v>
      </c>
      <c r="BE476" s="206">
        <f>IF(N476="základní",J476,0)</f>
        <v>0</v>
      </c>
      <c r="BF476" s="206">
        <f>IF(N476="snížená",J476,0)</f>
        <v>0</v>
      </c>
      <c r="BG476" s="206">
        <f>IF(N476="zákl. přenesená",J476,0)</f>
        <v>0</v>
      </c>
      <c r="BH476" s="206">
        <f>IF(N476="sníž. přenesená",J476,0)</f>
        <v>0</v>
      </c>
      <c r="BI476" s="206">
        <f>IF(N476="nulová",J476,0)</f>
        <v>0</v>
      </c>
      <c r="BJ476" s="15" t="s">
        <v>83</v>
      </c>
      <c r="BK476" s="206">
        <f>ROUND(I476*H476,2)</f>
        <v>0</v>
      </c>
      <c r="BL476" s="15" t="s">
        <v>232</v>
      </c>
      <c r="BM476" s="205" t="s">
        <v>1146</v>
      </c>
    </row>
    <row r="477" s="2" customFormat="1">
      <c r="A477" s="36"/>
      <c r="B477" s="37"/>
      <c r="C477" s="38"/>
      <c r="D477" s="207" t="s">
        <v>134</v>
      </c>
      <c r="E477" s="38"/>
      <c r="F477" s="208" t="s">
        <v>1147</v>
      </c>
      <c r="G477" s="38"/>
      <c r="H477" s="38"/>
      <c r="I477" s="209"/>
      <c r="J477" s="38"/>
      <c r="K477" s="38"/>
      <c r="L477" s="42"/>
      <c r="M477" s="210"/>
      <c r="N477" s="211"/>
      <c r="O477" s="82"/>
      <c r="P477" s="82"/>
      <c r="Q477" s="82"/>
      <c r="R477" s="82"/>
      <c r="S477" s="82"/>
      <c r="T477" s="83"/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T477" s="15" t="s">
        <v>134</v>
      </c>
      <c r="AU477" s="15" t="s">
        <v>85</v>
      </c>
    </row>
    <row r="478" s="2" customFormat="1" ht="24.15" customHeight="1">
      <c r="A478" s="36"/>
      <c r="B478" s="37"/>
      <c r="C478" s="194" t="s">
        <v>1148</v>
      </c>
      <c r="D478" s="194" t="s">
        <v>127</v>
      </c>
      <c r="E478" s="195" t="s">
        <v>1149</v>
      </c>
      <c r="F478" s="196" t="s">
        <v>1150</v>
      </c>
      <c r="G478" s="197" t="s">
        <v>179</v>
      </c>
      <c r="H478" s="198">
        <v>571.51499999999999</v>
      </c>
      <c r="I478" s="199"/>
      <c r="J478" s="200">
        <f>ROUND(I478*H478,2)</f>
        <v>0</v>
      </c>
      <c r="K478" s="196" t="s">
        <v>131</v>
      </c>
      <c r="L478" s="42"/>
      <c r="M478" s="201" t="s">
        <v>19</v>
      </c>
      <c r="N478" s="202" t="s">
        <v>46</v>
      </c>
      <c r="O478" s="82"/>
      <c r="P478" s="203">
        <f>O478*H478</f>
        <v>0</v>
      </c>
      <c r="Q478" s="203">
        <v>0.0035000000000000001</v>
      </c>
      <c r="R478" s="203">
        <f>Q478*H478</f>
        <v>2.0003025000000001</v>
      </c>
      <c r="S478" s="203">
        <v>0</v>
      </c>
      <c r="T478" s="204">
        <f>S478*H478</f>
        <v>0</v>
      </c>
      <c r="U478" s="36"/>
      <c r="V478" s="36"/>
      <c r="W478" s="36"/>
      <c r="X478" s="36"/>
      <c r="Y478" s="36"/>
      <c r="Z478" s="36"/>
      <c r="AA478" s="36"/>
      <c r="AB478" s="36"/>
      <c r="AC478" s="36"/>
      <c r="AD478" s="36"/>
      <c r="AE478" s="36"/>
      <c r="AR478" s="205" t="s">
        <v>232</v>
      </c>
      <c r="AT478" s="205" t="s">
        <v>127</v>
      </c>
      <c r="AU478" s="205" t="s">
        <v>85</v>
      </c>
      <c r="AY478" s="15" t="s">
        <v>126</v>
      </c>
      <c r="BE478" s="206">
        <f>IF(N478="základní",J478,0)</f>
        <v>0</v>
      </c>
      <c r="BF478" s="206">
        <f>IF(N478="snížená",J478,0)</f>
        <v>0</v>
      </c>
      <c r="BG478" s="206">
        <f>IF(N478="zákl. přenesená",J478,0)</f>
        <v>0</v>
      </c>
      <c r="BH478" s="206">
        <f>IF(N478="sníž. přenesená",J478,0)</f>
        <v>0</v>
      </c>
      <c r="BI478" s="206">
        <f>IF(N478="nulová",J478,0)</f>
        <v>0</v>
      </c>
      <c r="BJ478" s="15" t="s">
        <v>83</v>
      </c>
      <c r="BK478" s="206">
        <f>ROUND(I478*H478,2)</f>
        <v>0</v>
      </c>
      <c r="BL478" s="15" t="s">
        <v>232</v>
      </c>
      <c r="BM478" s="205" t="s">
        <v>1151</v>
      </c>
    </row>
    <row r="479" s="2" customFormat="1">
      <c r="A479" s="36"/>
      <c r="B479" s="37"/>
      <c r="C479" s="38"/>
      <c r="D479" s="207" t="s">
        <v>134</v>
      </c>
      <c r="E479" s="38"/>
      <c r="F479" s="208" t="s">
        <v>1152</v>
      </c>
      <c r="G479" s="38"/>
      <c r="H479" s="38"/>
      <c r="I479" s="209"/>
      <c r="J479" s="38"/>
      <c r="K479" s="38"/>
      <c r="L479" s="42"/>
      <c r="M479" s="210"/>
      <c r="N479" s="211"/>
      <c r="O479" s="82"/>
      <c r="P479" s="82"/>
      <c r="Q479" s="82"/>
      <c r="R479" s="82"/>
      <c r="S479" s="82"/>
      <c r="T479" s="83"/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  <c r="AT479" s="15" t="s">
        <v>134</v>
      </c>
      <c r="AU479" s="15" t="s">
        <v>85</v>
      </c>
    </row>
    <row r="480" s="2" customFormat="1" ht="16.5" customHeight="1">
      <c r="A480" s="36"/>
      <c r="B480" s="37"/>
      <c r="C480" s="194" t="s">
        <v>1153</v>
      </c>
      <c r="D480" s="194" t="s">
        <v>127</v>
      </c>
      <c r="E480" s="195" t="s">
        <v>1154</v>
      </c>
      <c r="F480" s="196" t="s">
        <v>1155</v>
      </c>
      <c r="G480" s="197" t="s">
        <v>179</v>
      </c>
      <c r="H480" s="198">
        <v>571.51499999999999</v>
      </c>
      <c r="I480" s="199"/>
      <c r="J480" s="200">
        <f>ROUND(I480*H480,2)</f>
        <v>0</v>
      </c>
      <c r="K480" s="196" t="s">
        <v>131</v>
      </c>
      <c r="L480" s="42"/>
      <c r="M480" s="201" t="s">
        <v>19</v>
      </c>
      <c r="N480" s="202" t="s">
        <v>46</v>
      </c>
      <c r="O480" s="82"/>
      <c r="P480" s="203">
        <f>O480*H480</f>
        <v>0</v>
      </c>
      <c r="Q480" s="203">
        <v>0.00020000000000000001</v>
      </c>
      <c r="R480" s="203">
        <f>Q480*H480</f>
        <v>0.114303</v>
      </c>
      <c r="S480" s="203">
        <v>0</v>
      </c>
      <c r="T480" s="204">
        <f>S480*H480</f>
        <v>0</v>
      </c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  <c r="AR480" s="205" t="s">
        <v>232</v>
      </c>
      <c r="AT480" s="205" t="s">
        <v>127</v>
      </c>
      <c r="AU480" s="205" t="s">
        <v>85</v>
      </c>
      <c r="AY480" s="15" t="s">
        <v>126</v>
      </c>
      <c r="BE480" s="206">
        <f>IF(N480="základní",J480,0)</f>
        <v>0</v>
      </c>
      <c r="BF480" s="206">
        <f>IF(N480="snížená",J480,0)</f>
        <v>0</v>
      </c>
      <c r="BG480" s="206">
        <f>IF(N480="zákl. přenesená",J480,0)</f>
        <v>0</v>
      </c>
      <c r="BH480" s="206">
        <f>IF(N480="sníž. přenesená",J480,0)</f>
        <v>0</v>
      </c>
      <c r="BI480" s="206">
        <f>IF(N480="nulová",J480,0)</f>
        <v>0</v>
      </c>
      <c r="BJ480" s="15" t="s">
        <v>83</v>
      </c>
      <c r="BK480" s="206">
        <f>ROUND(I480*H480,2)</f>
        <v>0</v>
      </c>
      <c r="BL480" s="15" t="s">
        <v>232</v>
      </c>
      <c r="BM480" s="205" t="s">
        <v>1156</v>
      </c>
    </row>
    <row r="481" s="2" customFormat="1">
      <c r="A481" s="36"/>
      <c r="B481" s="37"/>
      <c r="C481" s="38"/>
      <c r="D481" s="207" t="s">
        <v>134</v>
      </c>
      <c r="E481" s="38"/>
      <c r="F481" s="208" t="s">
        <v>1157</v>
      </c>
      <c r="G481" s="38"/>
      <c r="H481" s="38"/>
      <c r="I481" s="209"/>
      <c r="J481" s="38"/>
      <c r="K481" s="38"/>
      <c r="L481" s="42"/>
      <c r="M481" s="210"/>
      <c r="N481" s="211"/>
      <c r="O481" s="82"/>
      <c r="P481" s="82"/>
      <c r="Q481" s="82"/>
      <c r="R481" s="82"/>
      <c r="S481" s="82"/>
      <c r="T481" s="83"/>
      <c r="U481" s="36"/>
      <c r="V481" s="36"/>
      <c r="W481" s="36"/>
      <c r="X481" s="36"/>
      <c r="Y481" s="36"/>
      <c r="Z481" s="36"/>
      <c r="AA481" s="36"/>
      <c r="AB481" s="36"/>
      <c r="AC481" s="36"/>
      <c r="AD481" s="36"/>
      <c r="AE481" s="36"/>
      <c r="AT481" s="15" t="s">
        <v>134</v>
      </c>
      <c r="AU481" s="15" t="s">
        <v>85</v>
      </c>
    </row>
    <row r="482" s="2" customFormat="1" ht="24.15" customHeight="1">
      <c r="A482" s="36"/>
      <c r="B482" s="37"/>
      <c r="C482" s="194" t="s">
        <v>1158</v>
      </c>
      <c r="D482" s="194" t="s">
        <v>127</v>
      </c>
      <c r="E482" s="195" t="s">
        <v>1159</v>
      </c>
      <c r="F482" s="196" t="s">
        <v>1160</v>
      </c>
      <c r="G482" s="197" t="s">
        <v>179</v>
      </c>
      <c r="H482" s="198">
        <v>571.51499999999999</v>
      </c>
      <c r="I482" s="199"/>
      <c r="J482" s="200">
        <f>ROUND(I482*H482,2)</f>
        <v>0</v>
      </c>
      <c r="K482" s="196" t="s">
        <v>131</v>
      </c>
      <c r="L482" s="42"/>
      <c r="M482" s="201" t="s">
        <v>19</v>
      </c>
      <c r="N482" s="202" t="s">
        <v>46</v>
      </c>
      <c r="O482" s="82"/>
      <c r="P482" s="203">
        <f>O482*H482</f>
        <v>0</v>
      </c>
      <c r="Q482" s="203">
        <v>8.0000000000000007E-05</v>
      </c>
      <c r="R482" s="203">
        <f>Q482*H482</f>
        <v>0.045721200000000004</v>
      </c>
      <c r="S482" s="203">
        <v>0</v>
      </c>
      <c r="T482" s="204">
        <f>S482*H482</f>
        <v>0</v>
      </c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  <c r="AR482" s="205" t="s">
        <v>232</v>
      </c>
      <c r="AT482" s="205" t="s">
        <v>127</v>
      </c>
      <c r="AU482" s="205" t="s">
        <v>85</v>
      </c>
      <c r="AY482" s="15" t="s">
        <v>126</v>
      </c>
      <c r="BE482" s="206">
        <f>IF(N482="základní",J482,0)</f>
        <v>0</v>
      </c>
      <c r="BF482" s="206">
        <f>IF(N482="snížená",J482,0)</f>
        <v>0</v>
      </c>
      <c r="BG482" s="206">
        <f>IF(N482="zákl. přenesená",J482,0)</f>
        <v>0</v>
      </c>
      <c r="BH482" s="206">
        <f>IF(N482="sníž. přenesená",J482,0)</f>
        <v>0</v>
      </c>
      <c r="BI482" s="206">
        <f>IF(N482="nulová",J482,0)</f>
        <v>0</v>
      </c>
      <c r="BJ482" s="15" t="s">
        <v>83</v>
      </c>
      <c r="BK482" s="206">
        <f>ROUND(I482*H482,2)</f>
        <v>0</v>
      </c>
      <c r="BL482" s="15" t="s">
        <v>232</v>
      </c>
      <c r="BM482" s="205" t="s">
        <v>1161</v>
      </c>
    </row>
    <row r="483" s="2" customFormat="1">
      <c r="A483" s="36"/>
      <c r="B483" s="37"/>
      <c r="C483" s="38"/>
      <c r="D483" s="207" t="s">
        <v>134</v>
      </c>
      <c r="E483" s="38"/>
      <c r="F483" s="208" t="s">
        <v>1162</v>
      </c>
      <c r="G483" s="38"/>
      <c r="H483" s="38"/>
      <c r="I483" s="209"/>
      <c r="J483" s="38"/>
      <c r="K483" s="38"/>
      <c r="L483" s="42"/>
      <c r="M483" s="210"/>
      <c r="N483" s="211"/>
      <c r="O483" s="82"/>
      <c r="P483" s="82"/>
      <c r="Q483" s="82"/>
      <c r="R483" s="82"/>
      <c r="S483" s="82"/>
      <c r="T483" s="83"/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T483" s="15" t="s">
        <v>134</v>
      </c>
      <c r="AU483" s="15" t="s">
        <v>85</v>
      </c>
    </row>
    <row r="484" s="2" customFormat="1" ht="24.15" customHeight="1">
      <c r="A484" s="36"/>
      <c r="B484" s="37"/>
      <c r="C484" s="194" t="s">
        <v>1163</v>
      </c>
      <c r="D484" s="194" t="s">
        <v>127</v>
      </c>
      <c r="E484" s="195" t="s">
        <v>1164</v>
      </c>
      <c r="F484" s="196" t="s">
        <v>1165</v>
      </c>
      <c r="G484" s="197" t="s">
        <v>266</v>
      </c>
      <c r="H484" s="198">
        <v>151.75</v>
      </c>
      <c r="I484" s="199"/>
      <c r="J484" s="200">
        <f>ROUND(I484*H484,2)</f>
        <v>0</v>
      </c>
      <c r="K484" s="196" t="s">
        <v>131</v>
      </c>
      <c r="L484" s="42"/>
      <c r="M484" s="201" t="s">
        <v>19</v>
      </c>
      <c r="N484" s="202" t="s">
        <v>46</v>
      </c>
      <c r="O484" s="82"/>
      <c r="P484" s="203">
        <f>O484*H484</f>
        <v>0</v>
      </c>
      <c r="Q484" s="203">
        <v>0.0031199999999999999</v>
      </c>
      <c r="R484" s="203">
        <f>Q484*H484</f>
        <v>0.47345999999999999</v>
      </c>
      <c r="S484" s="203">
        <v>0</v>
      </c>
      <c r="T484" s="204">
        <f>S484*H484</f>
        <v>0</v>
      </c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R484" s="205" t="s">
        <v>232</v>
      </c>
      <c r="AT484" s="205" t="s">
        <v>127</v>
      </c>
      <c r="AU484" s="205" t="s">
        <v>85</v>
      </c>
      <c r="AY484" s="15" t="s">
        <v>126</v>
      </c>
      <c r="BE484" s="206">
        <f>IF(N484="základní",J484,0)</f>
        <v>0</v>
      </c>
      <c r="BF484" s="206">
        <f>IF(N484="snížená",J484,0)</f>
        <v>0</v>
      </c>
      <c r="BG484" s="206">
        <f>IF(N484="zákl. přenesená",J484,0)</f>
        <v>0</v>
      </c>
      <c r="BH484" s="206">
        <f>IF(N484="sníž. přenesená",J484,0)</f>
        <v>0</v>
      </c>
      <c r="BI484" s="206">
        <f>IF(N484="nulová",J484,0)</f>
        <v>0</v>
      </c>
      <c r="BJ484" s="15" t="s">
        <v>83</v>
      </c>
      <c r="BK484" s="206">
        <f>ROUND(I484*H484,2)</f>
        <v>0</v>
      </c>
      <c r="BL484" s="15" t="s">
        <v>232</v>
      </c>
      <c r="BM484" s="205" t="s">
        <v>1166</v>
      </c>
    </row>
    <row r="485" s="2" customFormat="1">
      <c r="A485" s="36"/>
      <c r="B485" s="37"/>
      <c r="C485" s="38"/>
      <c r="D485" s="207" t="s">
        <v>134</v>
      </c>
      <c r="E485" s="38"/>
      <c r="F485" s="208" t="s">
        <v>1167</v>
      </c>
      <c r="G485" s="38"/>
      <c r="H485" s="38"/>
      <c r="I485" s="209"/>
      <c r="J485" s="38"/>
      <c r="K485" s="38"/>
      <c r="L485" s="42"/>
      <c r="M485" s="210"/>
      <c r="N485" s="211"/>
      <c r="O485" s="82"/>
      <c r="P485" s="82"/>
      <c r="Q485" s="82"/>
      <c r="R485" s="82"/>
      <c r="S485" s="82"/>
      <c r="T485" s="83"/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T485" s="15" t="s">
        <v>134</v>
      </c>
      <c r="AU485" s="15" t="s">
        <v>85</v>
      </c>
    </row>
    <row r="486" s="13" customFormat="1">
      <c r="A486" s="13"/>
      <c r="B486" s="224"/>
      <c r="C486" s="225"/>
      <c r="D486" s="226" t="s">
        <v>182</v>
      </c>
      <c r="E486" s="227" t="s">
        <v>19</v>
      </c>
      <c r="F486" s="228" t="s">
        <v>1168</v>
      </c>
      <c r="G486" s="225"/>
      <c r="H486" s="229">
        <v>151.75</v>
      </c>
      <c r="I486" s="230"/>
      <c r="J486" s="225"/>
      <c r="K486" s="225"/>
      <c r="L486" s="231"/>
      <c r="M486" s="232"/>
      <c r="N486" s="233"/>
      <c r="O486" s="233"/>
      <c r="P486" s="233"/>
      <c r="Q486" s="233"/>
      <c r="R486" s="233"/>
      <c r="S486" s="233"/>
      <c r="T486" s="234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5" t="s">
        <v>182</v>
      </c>
      <c r="AU486" s="235" t="s">
        <v>85</v>
      </c>
      <c r="AV486" s="13" t="s">
        <v>85</v>
      </c>
      <c r="AW486" s="13" t="s">
        <v>35</v>
      </c>
      <c r="AX486" s="13" t="s">
        <v>83</v>
      </c>
      <c r="AY486" s="235" t="s">
        <v>126</v>
      </c>
    </row>
    <row r="487" s="2" customFormat="1" ht="44.25" customHeight="1">
      <c r="A487" s="36"/>
      <c r="B487" s="37"/>
      <c r="C487" s="194" t="s">
        <v>1169</v>
      </c>
      <c r="D487" s="194" t="s">
        <v>127</v>
      </c>
      <c r="E487" s="195" t="s">
        <v>1170</v>
      </c>
      <c r="F487" s="196" t="s">
        <v>1171</v>
      </c>
      <c r="G487" s="197" t="s">
        <v>250</v>
      </c>
      <c r="H487" s="198">
        <v>17.065000000000001</v>
      </c>
      <c r="I487" s="199"/>
      <c r="J487" s="200">
        <f>ROUND(I487*H487,2)</f>
        <v>0</v>
      </c>
      <c r="K487" s="196" t="s">
        <v>131</v>
      </c>
      <c r="L487" s="42"/>
      <c r="M487" s="201" t="s">
        <v>19</v>
      </c>
      <c r="N487" s="202" t="s">
        <v>46</v>
      </c>
      <c r="O487" s="82"/>
      <c r="P487" s="203">
        <f>O487*H487</f>
        <v>0</v>
      </c>
      <c r="Q487" s="203">
        <v>0</v>
      </c>
      <c r="R487" s="203">
        <f>Q487*H487</f>
        <v>0</v>
      </c>
      <c r="S487" s="203">
        <v>0</v>
      </c>
      <c r="T487" s="204">
        <f>S487*H487</f>
        <v>0</v>
      </c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R487" s="205" t="s">
        <v>232</v>
      </c>
      <c r="AT487" s="205" t="s">
        <v>127</v>
      </c>
      <c r="AU487" s="205" t="s">
        <v>85</v>
      </c>
      <c r="AY487" s="15" t="s">
        <v>126</v>
      </c>
      <c r="BE487" s="206">
        <f>IF(N487="základní",J487,0)</f>
        <v>0</v>
      </c>
      <c r="BF487" s="206">
        <f>IF(N487="snížená",J487,0)</f>
        <v>0</v>
      </c>
      <c r="BG487" s="206">
        <f>IF(N487="zákl. přenesená",J487,0)</f>
        <v>0</v>
      </c>
      <c r="BH487" s="206">
        <f>IF(N487="sníž. přenesená",J487,0)</f>
        <v>0</v>
      </c>
      <c r="BI487" s="206">
        <f>IF(N487="nulová",J487,0)</f>
        <v>0</v>
      </c>
      <c r="BJ487" s="15" t="s">
        <v>83</v>
      </c>
      <c r="BK487" s="206">
        <f>ROUND(I487*H487,2)</f>
        <v>0</v>
      </c>
      <c r="BL487" s="15" t="s">
        <v>232</v>
      </c>
      <c r="BM487" s="205" t="s">
        <v>1172</v>
      </c>
    </row>
    <row r="488" s="2" customFormat="1">
      <c r="A488" s="36"/>
      <c r="B488" s="37"/>
      <c r="C488" s="38"/>
      <c r="D488" s="207" t="s">
        <v>134</v>
      </c>
      <c r="E488" s="38"/>
      <c r="F488" s="208" t="s">
        <v>1173</v>
      </c>
      <c r="G488" s="38"/>
      <c r="H488" s="38"/>
      <c r="I488" s="209"/>
      <c r="J488" s="38"/>
      <c r="K488" s="38"/>
      <c r="L488" s="42"/>
      <c r="M488" s="210"/>
      <c r="N488" s="211"/>
      <c r="O488" s="82"/>
      <c r="P488" s="82"/>
      <c r="Q488" s="82"/>
      <c r="R488" s="82"/>
      <c r="S488" s="82"/>
      <c r="T488" s="83"/>
      <c r="U488" s="36"/>
      <c r="V488" s="36"/>
      <c r="W488" s="36"/>
      <c r="X488" s="36"/>
      <c r="Y488" s="36"/>
      <c r="Z488" s="36"/>
      <c r="AA488" s="36"/>
      <c r="AB488" s="36"/>
      <c r="AC488" s="36"/>
      <c r="AD488" s="36"/>
      <c r="AE488" s="36"/>
      <c r="AT488" s="15" t="s">
        <v>134</v>
      </c>
      <c r="AU488" s="15" t="s">
        <v>85</v>
      </c>
    </row>
    <row r="489" s="2" customFormat="1" ht="62.7" customHeight="1">
      <c r="A489" s="36"/>
      <c r="B489" s="37"/>
      <c r="C489" s="194" t="s">
        <v>1174</v>
      </c>
      <c r="D489" s="194" t="s">
        <v>127</v>
      </c>
      <c r="E489" s="195" t="s">
        <v>1175</v>
      </c>
      <c r="F489" s="196" t="s">
        <v>1176</v>
      </c>
      <c r="G489" s="197" t="s">
        <v>250</v>
      </c>
      <c r="H489" s="198">
        <v>17.065000000000001</v>
      </c>
      <c r="I489" s="199"/>
      <c r="J489" s="200">
        <f>ROUND(I489*H489,2)</f>
        <v>0</v>
      </c>
      <c r="K489" s="196" t="s">
        <v>131</v>
      </c>
      <c r="L489" s="42"/>
      <c r="M489" s="201" t="s">
        <v>19</v>
      </c>
      <c r="N489" s="202" t="s">
        <v>46</v>
      </c>
      <c r="O489" s="82"/>
      <c r="P489" s="203">
        <f>O489*H489</f>
        <v>0</v>
      </c>
      <c r="Q489" s="203">
        <v>0</v>
      </c>
      <c r="R489" s="203">
        <f>Q489*H489</f>
        <v>0</v>
      </c>
      <c r="S489" s="203">
        <v>0</v>
      </c>
      <c r="T489" s="204">
        <f>S489*H489</f>
        <v>0</v>
      </c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  <c r="AR489" s="205" t="s">
        <v>232</v>
      </c>
      <c r="AT489" s="205" t="s">
        <v>127</v>
      </c>
      <c r="AU489" s="205" t="s">
        <v>85</v>
      </c>
      <c r="AY489" s="15" t="s">
        <v>126</v>
      </c>
      <c r="BE489" s="206">
        <f>IF(N489="základní",J489,0)</f>
        <v>0</v>
      </c>
      <c r="BF489" s="206">
        <f>IF(N489="snížená",J489,0)</f>
        <v>0</v>
      </c>
      <c r="BG489" s="206">
        <f>IF(N489="zákl. přenesená",J489,0)</f>
        <v>0</v>
      </c>
      <c r="BH489" s="206">
        <f>IF(N489="sníž. přenesená",J489,0)</f>
        <v>0</v>
      </c>
      <c r="BI489" s="206">
        <f>IF(N489="nulová",J489,0)</f>
        <v>0</v>
      </c>
      <c r="BJ489" s="15" t="s">
        <v>83</v>
      </c>
      <c r="BK489" s="206">
        <f>ROUND(I489*H489,2)</f>
        <v>0</v>
      </c>
      <c r="BL489" s="15" t="s">
        <v>232</v>
      </c>
      <c r="BM489" s="205" t="s">
        <v>1177</v>
      </c>
    </row>
    <row r="490" s="2" customFormat="1">
      <c r="A490" s="36"/>
      <c r="B490" s="37"/>
      <c r="C490" s="38"/>
      <c r="D490" s="207" t="s">
        <v>134</v>
      </c>
      <c r="E490" s="38"/>
      <c r="F490" s="208" t="s">
        <v>1178</v>
      </c>
      <c r="G490" s="38"/>
      <c r="H490" s="38"/>
      <c r="I490" s="209"/>
      <c r="J490" s="38"/>
      <c r="K490" s="38"/>
      <c r="L490" s="42"/>
      <c r="M490" s="210"/>
      <c r="N490" s="211"/>
      <c r="O490" s="82"/>
      <c r="P490" s="82"/>
      <c r="Q490" s="82"/>
      <c r="R490" s="82"/>
      <c r="S490" s="82"/>
      <c r="T490" s="83"/>
      <c r="U490" s="36"/>
      <c r="V490" s="36"/>
      <c r="W490" s="36"/>
      <c r="X490" s="36"/>
      <c r="Y490" s="36"/>
      <c r="Z490" s="36"/>
      <c r="AA490" s="36"/>
      <c r="AB490" s="36"/>
      <c r="AC490" s="36"/>
      <c r="AD490" s="36"/>
      <c r="AE490" s="36"/>
      <c r="AT490" s="15" t="s">
        <v>134</v>
      </c>
      <c r="AU490" s="15" t="s">
        <v>85</v>
      </c>
    </row>
    <row r="491" s="11" customFormat="1" ht="22.8" customHeight="1">
      <c r="A491" s="11"/>
      <c r="B491" s="180"/>
      <c r="C491" s="181"/>
      <c r="D491" s="182" t="s">
        <v>74</v>
      </c>
      <c r="E491" s="222" t="s">
        <v>1179</v>
      </c>
      <c r="F491" s="222" t="s">
        <v>1180</v>
      </c>
      <c r="G491" s="181"/>
      <c r="H491" s="181"/>
      <c r="I491" s="184"/>
      <c r="J491" s="223">
        <f>BK491</f>
        <v>0</v>
      </c>
      <c r="K491" s="181"/>
      <c r="L491" s="186"/>
      <c r="M491" s="187"/>
      <c r="N491" s="188"/>
      <c r="O491" s="188"/>
      <c r="P491" s="189">
        <f>SUM(P492:P511)</f>
        <v>0</v>
      </c>
      <c r="Q491" s="188"/>
      <c r="R491" s="189">
        <f>SUM(R492:R511)</f>
        <v>1.4009700000000001</v>
      </c>
      <c r="S491" s="188"/>
      <c r="T491" s="190">
        <f>SUM(T492:T511)</f>
        <v>0</v>
      </c>
      <c r="U491" s="11"/>
      <c r="V491" s="11"/>
      <c r="W491" s="11"/>
      <c r="X491" s="11"/>
      <c r="Y491" s="11"/>
      <c r="Z491" s="11"/>
      <c r="AA491" s="11"/>
      <c r="AB491" s="11"/>
      <c r="AC491" s="11"/>
      <c r="AD491" s="11"/>
      <c r="AE491" s="11"/>
      <c r="AR491" s="191" t="s">
        <v>85</v>
      </c>
      <c r="AT491" s="192" t="s">
        <v>74</v>
      </c>
      <c r="AU491" s="192" t="s">
        <v>83</v>
      </c>
      <c r="AY491" s="191" t="s">
        <v>126</v>
      </c>
      <c r="BK491" s="193">
        <f>SUM(BK492:BK511)</f>
        <v>0</v>
      </c>
    </row>
    <row r="492" s="2" customFormat="1" ht="37.8" customHeight="1">
      <c r="A492" s="36"/>
      <c r="B492" s="37"/>
      <c r="C492" s="194" t="s">
        <v>1181</v>
      </c>
      <c r="D492" s="194" t="s">
        <v>127</v>
      </c>
      <c r="E492" s="195" t="s">
        <v>1182</v>
      </c>
      <c r="F492" s="196" t="s">
        <v>1183</v>
      </c>
      <c r="G492" s="197" t="s">
        <v>179</v>
      </c>
      <c r="H492" s="198">
        <v>12</v>
      </c>
      <c r="I492" s="199"/>
      <c r="J492" s="200">
        <f>ROUND(I492*H492,2)</f>
        <v>0</v>
      </c>
      <c r="K492" s="196" t="s">
        <v>131</v>
      </c>
      <c r="L492" s="42"/>
      <c r="M492" s="201" t="s">
        <v>19</v>
      </c>
      <c r="N492" s="202" t="s">
        <v>46</v>
      </c>
      <c r="O492" s="82"/>
      <c r="P492" s="203">
        <f>O492*H492</f>
        <v>0</v>
      </c>
      <c r="Q492" s="203">
        <v>2.0000000000000002E-05</v>
      </c>
      <c r="R492" s="203">
        <f>Q492*H492</f>
        <v>0.00024000000000000003</v>
      </c>
      <c r="S492" s="203">
        <v>0</v>
      </c>
      <c r="T492" s="204">
        <f>S492*H492</f>
        <v>0</v>
      </c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R492" s="205" t="s">
        <v>232</v>
      </c>
      <c r="AT492" s="205" t="s">
        <v>127</v>
      </c>
      <c r="AU492" s="205" t="s">
        <v>85</v>
      </c>
      <c r="AY492" s="15" t="s">
        <v>126</v>
      </c>
      <c r="BE492" s="206">
        <f>IF(N492="základní",J492,0)</f>
        <v>0</v>
      </c>
      <c r="BF492" s="206">
        <f>IF(N492="snížená",J492,0)</f>
        <v>0</v>
      </c>
      <c r="BG492" s="206">
        <f>IF(N492="zákl. přenesená",J492,0)</f>
        <v>0</v>
      </c>
      <c r="BH492" s="206">
        <f>IF(N492="sníž. přenesená",J492,0)</f>
        <v>0</v>
      </c>
      <c r="BI492" s="206">
        <f>IF(N492="nulová",J492,0)</f>
        <v>0</v>
      </c>
      <c r="BJ492" s="15" t="s">
        <v>83</v>
      </c>
      <c r="BK492" s="206">
        <f>ROUND(I492*H492,2)</f>
        <v>0</v>
      </c>
      <c r="BL492" s="15" t="s">
        <v>232</v>
      </c>
      <c r="BM492" s="205" t="s">
        <v>1184</v>
      </c>
    </row>
    <row r="493" s="2" customFormat="1">
      <c r="A493" s="36"/>
      <c r="B493" s="37"/>
      <c r="C493" s="38"/>
      <c r="D493" s="207" t="s">
        <v>134</v>
      </c>
      <c r="E493" s="38"/>
      <c r="F493" s="208" t="s">
        <v>1185</v>
      </c>
      <c r="G493" s="38"/>
      <c r="H493" s="38"/>
      <c r="I493" s="209"/>
      <c r="J493" s="38"/>
      <c r="K493" s="38"/>
      <c r="L493" s="42"/>
      <c r="M493" s="210"/>
      <c r="N493" s="211"/>
      <c r="O493" s="82"/>
      <c r="P493" s="82"/>
      <c r="Q493" s="82"/>
      <c r="R493" s="82"/>
      <c r="S493" s="82"/>
      <c r="T493" s="83"/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T493" s="15" t="s">
        <v>134</v>
      </c>
      <c r="AU493" s="15" t="s">
        <v>85</v>
      </c>
    </row>
    <row r="494" s="2" customFormat="1" ht="37.8" customHeight="1">
      <c r="A494" s="36"/>
      <c r="B494" s="37"/>
      <c r="C494" s="194" t="s">
        <v>1186</v>
      </c>
      <c r="D494" s="194" t="s">
        <v>127</v>
      </c>
      <c r="E494" s="195" t="s">
        <v>1187</v>
      </c>
      <c r="F494" s="196" t="s">
        <v>1188</v>
      </c>
      <c r="G494" s="197" t="s">
        <v>179</v>
      </c>
      <c r="H494" s="198">
        <v>12</v>
      </c>
      <c r="I494" s="199"/>
      <c r="J494" s="200">
        <f>ROUND(I494*H494,2)</f>
        <v>0</v>
      </c>
      <c r="K494" s="196" t="s">
        <v>131</v>
      </c>
      <c r="L494" s="42"/>
      <c r="M494" s="201" t="s">
        <v>19</v>
      </c>
      <c r="N494" s="202" t="s">
        <v>46</v>
      </c>
      <c r="O494" s="82"/>
      <c r="P494" s="203">
        <f>O494*H494</f>
        <v>0</v>
      </c>
      <c r="Q494" s="203">
        <v>2.0000000000000002E-05</v>
      </c>
      <c r="R494" s="203">
        <f>Q494*H494</f>
        <v>0.00024000000000000003</v>
      </c>
      <c r="S494" s="203">
        <v>0</v>
      </c>
      <c r="T494" s="204">
        <f>S494*H494</f>
        <v>0</v>
      </c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R494" s="205" t="s">
        <v>232</v>
      </c>
      <c r="AT494" s="205" t="s">
        <v>127</v>
      </c>
      <c r="AU494" s="205" t="s">
        <v>85</v>
      </c>
      <c r="AY494" s="15" t="s">
        <v>126</v>
      </c>
      <c r="BE494" s="206">
        <f>IF(N494="základní",J494,0)</f>
        <v>0</v>
      </c>
      <c r="BF494" s="206">
        <f>IF(N494="snížená",J494,0)</f>
        <v>0</v>
      </c>
      <c r="BG494" s="206">
        <f>IF(N494="zákl. přenesená",J494,0)</f>
        <v>0</v>
      </c>
      <c r="BH494" s="206">
        <f>IF(N494="sníž. přenesená",J494,0)</f>
        <v>0</v>
      </c>
      <c r="BI494" s="206">
        <f>IF(N494="nulová",J494,0)</f>
        <v>0</v>
      </c>
      <c r="BJ494" s="15" t="s">
        <v>83</v>
      </c>
      <c r="BK494" s="206">
        <f>ROUND(I494*H494,2)</f>
        <v>0</v>
      </c>
      <c r="BL494" s="15" t="s">
        <v>232</v>
      </c>
      <c r="BM494" s="205" t="s">
        <v>1189</v>
      </c>
    </row>
    <row r="495" s="2" customFormat="1">
      <c r="A495" s="36"/>
      <c r="B495" s="37"/>
      <c r="C495" s="38"/>
      <c r="D495" s="207" t="s">
        <v>134</v>
      </c>
      <c r="E495" s="38"/>
      <c r="F495" s="208" t="s">
        <v>1190</v>
      </c>
      <c r="G495" s="38"/>
      <c r="H495" s="38"/>
      <c r="I495" s="209"/>
      <c r="J495" s="38"/>
      <c r="K495" s="38"/>
      <c r="L495" s="42"/>
      <c r="M495" s="210"/>
      <c r="N495" s="211"/>
      <c r="O495" s="82"/>
      <c r="P495" s="82"/>
      <c r="Q495" s="82"/>
      <c r="R495" s="82"/>
      <c r="S495" s="82"/>
      <c r="T495" s="83"/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T495" s="15" t="s">
        <v>134</v>
      </c>
      <c r="AU495" s="15" t="s">
        <v>85</v>
      </c>
    </row>
    <row r="496" s="2" customFormat="1" ht="24.15" customHeight="1">
      <c r="A496" s="36"/>
      <c r="B496" s="37"/>
      <c r="C496" s="194" t="s">
        <v>1191</v>
      </c>
      <c r="D496" s="194" t="s">
        <v>127</v>
      </c>
      <c r="E496" s="195" t="s">
        <v>1192</v>
      </c>
      <c r="F496" s="196" t="s">
        <v>1193</v>
      </c>
      <c r="G496" s="197" t="s">
        <v>179</v>
      </c>
      <c r="H496" s="198">
        <v>12</v>
      </c>
      <c r="I496" s="199"/>
      <c r="J496" s="200">
        <f>ROUND(I496*H496,2)</f>
        <v>0</v>
      </c>
      <c r="K496" s="196" t="s">
        <v>131</v>
      </c>
      <c r="L496" s="42"/>
      <c r="M496" s="201" t="s">
        <v>19</v>
      </c>
      <c r="N496" s="202" t="s">
        <v>46</v>
      </c>
      <c r="O496" s="82"/>
      <c r="P496" s="203">
        <f>O496*H496</f>
        <v>0</v>
      </c>
      <c r="Q496" s="203">
        <v>0</v>
      </c>
      <c r="R496" s="203">
        <f>Q496*H496</f>
        <v>0</v>
      </c>
      <c r="S496" s="203">
        <v>0</v>
      </c>
      <c r="T496" s="204">
        <f>S496*H496</f>
        <v>0</v>
      </c>
      <c r="U496" s="36"/>
      <c r="V496" s="36"/>
      <c r="W496" s="36"/>
      <c r="X496" s="36"/>
      <c r="Y496" s="36"/>
      <c r="Z496" s="36"/>
      <c r="AA496" s="36"/>
      <c r="AB496" s="36"/>
      <c r="AC496" s="36"/>
      <c r="AD496" s="36"/>
      <c r="AE496" s="36"/>
      <c r="AR496" s="205" t="s">
        <v>232</v>
      </c>
      <c r="AT496" s="205" t="s">
        <v>127</v>
      </c>
      <c r="AU496" s="205" t="s">
        <v>85</v>
      </c>
      <c r="AY496" s="15" t="s">
        <v>126</v>
      </c>
      <c r="BE496" s="206">
        <f>IF(N496="základní",J496,0)</f>
        <v>0</v>
      </c>
      <c r="BF496" s="206">
        <f>IF(N496="snížená",J496,0)</f>
        <v>0</v>
      </c>
      <c r="BG496" s="206">
        <f>IF(N496="zákl. přenesená",J496,0)</f>
        <v>0</v>
      </c>
      <c r="BH496" s="206">
        <f>IF(N496="sníž. přenesená",J496,0)</f>
        <v>0</v>
      </c>
      <c r="BI496" s="206">
        <f>IF(N496="nulová",J496,0)</f>
        <v>0</v>
      </c>
      <c r="BJ496" s="15" t="s">
        <v>83</v>
      </c>
      <c r="BK496" s="206">
        <f>ROUND(I496*H496,2)</f>
        <v>0</v>
      </c>
      <c r="BL496" s="15" t="s">
        <v>232</v>
      </c>
      <c r="BM496" s="205" t="s">
        <v>1194</v>
      </c>
    </row>
    <row r="497" s="2" customFormat="1">
      <c r="A497" s="36"/>
      <c r="B497" s="37"/>
      <c r="C497" s="38"/>
      <c r="D497" s="207" t="s">
        <v>134</v>
      </c>
      <c r="E497" s="38"/>
      <c r="F497" s="208" t="s">
        <v>1195</v>
      </c>
      <c r="G497" s="38"/>
      <c r="H497" s="38"/>
      <c r="I497" s="209"/>
      <c r="J497" s="38"/>
      <c r="K497" s="38"/>
      <c r="L497" s="42"/>
      <c r="M497" s="210"/>
      <c r="N497" s="211"/>
      <c r="O497" s="82"/>
      <c r="P497" s="82"/>
      <c r="Q497" s="82"/>
      <c r="R497" s="82"/>
      <c r="S497" s="82"/>
      <c r="T497" s="83"/>
      <c r="U497" s="36"/>
      <c r="V497" s="36"/>
      <c r="W497" s="36"/>
      <c r="X497" s="36"/>
      <c r="Y497" s="36"/>
      <c r="Z497" s="36"/>
      <c r="AA497" s="36"/>
      <c r="AB497" s="36"/>
      <c r="AC497" s="36"/>
      <c r="AD497" s="36"/>
      <c r="AE497" s="36"/>
      <c r="AT497" s="15" t="s">
        <v>134</v>
      </c>
      <c r="AU497" s="15" t="s">
        <v>85</v>
      </c>
    </row>
    <row r="498" s="2" customFormat="1" ht="24.15" customHeight="1">
      <c r="A498" s="36"/>
      <c r="B498" s="37"/>
      <c r="C498" s="194" t="s">
        <v>1196</v>
      </c>
      <c r="D498" s="194" t="s">
        <v>127</v>
      </c>
      <c r="E498" s="195" t="s">
        <v>1197</v>
      </c>
      <c r="F498" s="196" t="s">
        <v>1198</v>
      </c>
      <c r="G498" s="197" t="s">
        <v>179</v>
      </c>
      <c r="H498" s="198">
        <v>12</v>
      </c>
      <c r="I498" s="199"/>
      <c r="J498" s="200">
        <f>ROUND(I498*H498,2)</f>
        <v>0</v>
      </c>
      <c r="K498" s="196" t="s">
        <v>131</v>
      </c>
      <c r="L498" s="42"/>
      <c r="M498" s="201" t="s">
        <v>19</v>
      </c>
      <c r="N498" s="202" t="s">
        <v>46</v>
      </c>
      <c r="O498" s="82"/>
      <c r="P498" s="203">
        <f>O498*H498</f>
        <v>0</v>
      </c>
      <c r="Q498" s="203">
        <v>0.00016000000000000001</v>
      </c>
      <c r="R498" s="203">
        <f>Q498*H498</f>
        <v>0.0019200000000000003</v>
      </c>
      <c r="S498" s="203">
        <v>0</v>
      </c>
      <c r="T498" s="204">
        <f>S498*H498</f>
        <v>0</v>
      </c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36"/>
      <c r="AR498" s="205" t="s">
        <v>232</v>
      </c>
      <c r="AT498" s="205" t="s">
        <v>127</v>
      </c>
      <c r="AU498" s="205" t="s">
        <v>85</v>
      </c>
      <c r="AY498" s="15" t="s">
        <v>126</v>
      </c>
      <c r="BE498" s="206">
        <f>IF(N498="základní",J498,0)</f>
        <v>0</v>
      </c>
      <c r="BF498" s="206">
        <f>IF(N498="snížená",J498,0)</f>
        <v>0</v>
      </c>
      <c r="BG498" s="206">
        <f>IF(N498="zákl. přenesená",J498,0)</f>
        <v>0</v>
      </c>
      <c r="BH498" s="206">
        <f>IF(N498="sníž. přenesená",J498,0)</f>
        <v>0</v>
      </c>
      <c r="BI498" s="206">
        <f>IF(N498="nulová",J498,0)</f>
        <v>0</v>
      </c>
      <c r="BJ498" s="15" t="s">
        <v>83</v>
      </c>
      <c r="BK498" s="206">
        <f>ROUND(I498*H498,2)</f>
        <v>0</v>
      </c>
      <c r="BL498" s="15" t="s">
        <v>232</v>
      </c>
      <c r="BM498" s="205" t="s">
        <v>1199</v>
      </c>
    </row>
    <row r="499" s="2" customFormat="1">
      <c r="A499" s="36"/>
      <c r="B499" s="37"/>
      <c r="C499" s="38"/>
      <c r="D499" s="207" t="s">
        <v>134</v>
      </c>
      <c r="E499" s="38"/>
      <c r="F499" s="208" t="s">
        <v>1200</v>
      </c>
      <c r="G499" s="38"/>
      <c r="H499" s="38"/>
      <c r="I499" s="209"/>
      <c r="J499" s="38"/>
      <c r="K499" s="38"/>
      <c r="L499" s="42"/>
      <c r="M499" s="210"/>
      <c r="N499" s="211"/>
      <c r="O499" s="82"/>
      <c r="P499" s="82"/>
      <c r="Q499" s="82"/>
      <c r="R499" s="82"/>
      <c r="S499" s="82"/>
      <c r="T499" s="83"/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36"/>
      <c r="AT499" s="15" t="s">
        <v>134</v>
      </c>
      <c r="AU499" s="15" t="s">
        <v>85</v>
      </c>
    </row>
    <row r="500" s="2" customFormat="1" ht="24.15" customHeight="1">
      <c r="A500" s="36"/>
      <c r="B500" s="37"/>
      <c r="C500" s="194" t="s">
        <v>1201</v>
      </c>
      <c r="D500" s="194" t="s">
        <v>127</v>
      </c>
      <c r="E500" s="195" t="s">
        <v>1202</v>
      </c>
      <c r="F500" s="196" t="s">
        <v>1203</v>
      </c>
      <c r="G500" s="197" t="s">
        <v>179</v>
      </c>
      <c r="H500" s="198">
        <v>12</v>
      </c>
      <c r="I500" s="199"/>
      <c r="J500" s="200">
        <f>ROUND(I500*H500,2)</f>
        <v>0</v>
      </c>
      <c r="K500" s="196" t="s">
        <v>131</v>
      </c>
      <c r="L500" s="42"/>
      <c r="M500" s="201" t="s">
        <v>19</v>
      </c>
      <c r="N500" s="202" t="s">
        <v>46</v>
      </c>
      <c r="O500" s="82"/>
      <c r="P500" s="203">
        <f>O500*H500</f>
        <v>0</v>
      </c>
      <c r="Q500" s="203">
        <v>0.00011</v>
      </c>
      <c r="R500" s="203">
        <f>Q500*H500</f>
        <v>0.00132</v>
      </c>
      <c r="S500" s="203">
        <v>0</v>
      </c>
      <c r="T500" s="204">
        <f>S500*H500</f>
        <v>0</v>
      </c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36"/>
      <c r="AR500" s="205" t="s">
        <v>232</v>
      </c>
      <c r="AT500" s="205" t="s">
        <v>127</v>
      </c>
      <c r="AU500" s="205" t="s">
        <v>85</v>
      </c>
      <c r="AY500" s="15" t="s">
        <v>126</v>
      </c>
      <c r="BE500" s="206">
        <f>IF(N500="základní",J500,0)</f>
        <v>0</v>
      </c>
      <c r="BF500" s="206">
        <f>IF(N500="snížená",J500,0)</f>
        <v>0</v>
      </c>
      <c r="BG500" s="206">
        <f>IF(N500="zákl. přenesená",J500,0)</f>
        <v>0</v>
      </c>
      <c r="BH500" s="206">
        <f>IF(N500="sníž. přenesená",J500,0)</f>
        <v>0</v>
      </c>
      <c r="BI500" s="206">
        <f>IF(N500="nulová",J500,0)</f>
        <v>0</v>
      </c>
      <c r="BJ500" s="15" t="s">
        <v>83</v>
      </c>
      <c r="BK500" s="206">
        <f>ROUND(I500*H500,2)</f>
        <v>0</v>
      </c>
      <c r="BL500" s="15" t="s">
        <v>232</v>
      </c>
      <c r="BM500" s="205" t="s">
        <v>1204</v>
      </c>
    </row>
    <row r="501" s="2" customFormat="1">
      <c r="A501" s="36"/>
      <c r="B501" s="37"/>
      <c r="C501" s="38"/>
      <c r="D501" s="207" t="s">
        <v>134</v>
      </c>
      <c r="E501" s="38"/>
      <c r="F501" s="208" t="s">
        <v>1205</v>
      </c>
      <c r="G501" s="38"/>
      <c r="H501" s="38"/>
      <c r="I501" s="209"/>
      <c r="J501" s="38"/>
      <c r="K501" s="38"/>
      <c r="L501" s="42"/>
      <c r="M501" s="210"/>
      <c r="N501" s="211"/>
      <c r="O501" s="82"/>
      <c r="P501" s="82"/>
      <c r="Q501" s="82"/>
      <c r="R501" s="82"/>
      <c r="S501" s="82"/>
      <c r="T501" s="83"/>
      <c r="U501" s="36"/>
      <c r="V501" s="36"/>
      <c r="W501" s="36"/>
      <c r="X501" s="36"/>
      <c r="Y501" s="36"/>
      <c r="Z501" s="36"/>
      <c r="AA501" s="36"/>
      <c r="AB501" s="36"/>
      <c r="AC501" s="36"/>
      <c r="AD501" s="36"/>
      <c r="AE501" s="36"/>
      <c r="AT501" s="15" t="s">
        <v>134</v>
      </c>
      <c r="AU501" s="15" t="s">
        <v>85</v>
      </c>
    </row>
    <row r="502" s="13" customFormat="1">
      <c r="A502" s="13"/>
      <c r="B502" s="224"/>
      <c r="C502" s="225"/>
      <c r="D502" s="226" t="s">
        <v>182</v>
      </c>
      <c r="E502" s="227" t="s">
        <v>19</v>
      </c>
      <c r="F502" s="228" t="s">
        <v>1206</v>
      </c>
      <c r="G502" s="225"/>
      <c r="H502" s="229">
        <v>12</v>
      </c>
      <c r="I502" s="230"/>
      <c r="J502" s="225"/>
      <c r="K502" s="225"/>
      <c r="L502" s="231"/>
      <c r="M502" s="232"/>
      <c r="N502" s="233"/>
      <c r="O502" s="233"/>
      <c r="P502" s="233"/>
      <c r="Q502" s="233"/>
      <c r="R502" s="233"/>
      <c r="S502" s="233"/>
      <c r="T502" s="234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5" t="s">
        <v>182</v>
      </c>
      <c r="AU502" s="235" t="s">
        <v>85</v>
      </c>
      <c r="AV502" s="13" t="s">
        <v>85</v>
      </c>
      <c r="AW502" s="13" t="s">
        <v>35</v>
      </c>
      <c r="AX502" s="13" t="s">
        <v>83</v>
      </c>
      <c r="AY502" s="235" t="s">
        <v>126</v>
      </c>
    </row>
    <row r="503" s="2" customFormat="1" ht="33" customHeight="1">
      <c r="A503" s="36"/>
      <c r="B503" s="37"/>
      <c r="C503" s="194" t="s">
        <v>1207</v>
      </c>
      <c r="D503" s="194" t="s">
        <v>127</v>
      </c>
      <c r="E503" s="195" t="s">
        <v>1208</v>
      </c>
      <c r="F503" s="196" t="s">
        <v>1209</v>
      </c>
      <c r="G503" s="197" t="s">
        <v>179</v>
      </c>
      <c r="H503" s="198">
        <v>345</v>
      </c>
      <c r="I503" s="199"/>
      <c r="J503" s="200">
        <f>ROUND(I503*H503,2)</f>
        <v>0</v>
      </c>
      <c r="K503" s="196" t="s">
        <v>131</v>
      </c>
      <c r="L503" s="42"/>
      <c r="M503" s="201" t="s">
        <v>19</v>
      </c>
      <c r="N503" s="202" t="s">
        <v>46</v>
      </c>
      <c r="O503" s="82"/>
      <c r="P503" s="203">
        <f>O503*H503</f>
        <v>0</v>
      </c>
      <c r="Q503" s="203">
        <v>0.0030799999999999998</v>
      </c>
      <c r="R503" s="203">
        <f>Q503*H503</f>
        <v>1.0626</v>
      </c>
      <c r="S503" s="203">
        <v>0</v>
      </c>
      <c r="T503" s="204">
        <f>S503*H503</f>
        <v>0</v>
      </c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36"/>
      <c r="AR503" s="205" t="s">
        <v>232</v>
      </c>
      <c r="AT503" s="205" t="s">
        <v>127</v>
      </c>
      <c r="AU503" s="205" t="s">
        <v>85</v>
      </c>
      <c r="AY503" s="15" t="s">
        <v>126</v>
      </c>
      <c r="BE503" s="206">
        <f>IF(N503="základní",J503,0)</f>
        <v>0</v>
      </c>
      <c r="BF503" s="206">
        <f>IF(N503="snížená",J503,0)</f>
        <v>0</v>
      </c>
      <c r="BG503" s="206">
        <f>IF(N503="zákl. přenesená",J503,0)</f>
        <v>0</v>
      </c>
      <c r="BH503" s="206">
        <f>IF(N503="sníž. přenesená",J503,0)</f>
        <v>0</v>
      </c>
      <c r="BI503" s="206">
        <f>IF(N503="nulová",J503,0)</f>
        <v>0</v>
      </c>
      <c r="BJ503" s="15" t="s">
        <v>83</v>
      </c>
      <c r="BK503" s="206">
        <f>ROUND(I503*H503,2)</f>
        <v>0</v>
      </c>
      <c r="BL503" s="15" t="s">
        <v>232</v>
      </c>
      <c r="BM503" s="205" t="s">
        <v>1210</v>
      </c>
    </row>
    <row r="504" s="2" customFormat="1">
      <c r="A504" s="36"/>
      <c r="B504" s="37"/>
      <c r="C504" s="38"/>
      <c r="D504" s="207" t="s">
        <v>134</v>
      </c>
      <c r="E504" s="38"/>
      <c r="F504" s="208" t="s">
        <v>1211</v>
      </c>
      <c r="G504" s="38"/>
      <c r="H504" s="38"/>
      <c r="I504" s="209"/>
      <c r="J504" s="38"/>
      <c r="K504" s="38"/>
      <c r="L504" s="42"/>
      <c r="M504" s="210"/>
      <c r="N504" s="211"/>
      <c r="O504" s="82"/>
      <c r="P504" s="82"/>
      <c r="Q504" s="82"/>
      <c r="R504" s="82"/>
      <c r="S504" s="82"/>
      <c r="T504" s="83"/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T504" s="15" t="s">
        <v>134</v>
      </c>
      <c r="AU504" s="15" t="s">
        <v>85</v>
      </c>
    </row>
    <row r="505" s="2" customFormat="1" ht="21.75" customHeight="1">
      <c r="A505" s="36"/>
      <c r="B505" s="37"/>
      <c r="C505" s="194" t="s">
        <v>1212</v>
      </c>
      <c r="D505" s="194" t="s">
        <v>127</v>
      </c>
      <c r="E505" s="195" t="s">
        <v>1213</v>
      </c>
      <c r="F505" s="196" t="s">
        <v>1214</v>
      </c>
      <c r="G505" s="197" t="s">
        <v>179</v>
      </c>
      <c r="H505" s="198">
        <v>345</v>
      </c>
      <c r="I505" s="199"/>
      <c r="J505" s="200">
        <f>ROUND(I505*H505,2)</f>
        <v>0</v>
      </c>
      <c r="K505" s="196" t="s">
        <v>131</v>
      </c>
      <c r="L505" s="42"/>
      <c r="M505" s="201" t="s">
        <v>19</v>
      </c>
      <c r="N505" s="202" t="s">
        <v>46</v>
      </c>
      <c r="O505" s="82"/>
      <c r="P505" s="203">
        <f>O505*H505</f>
        <v>0</v>
      </c>
      <c r="Q505" s="203">
        <v>0</v>
      </c>
      <c r="R505" s="203">
        <f>Q505*H505</f>
        <v>0</v>
      </c>
      <c r="S505" s="203">
        <v>0</v>
      </c>
      <c r="T505" s="204">
        <f>S505*H505</f>
        <v>0</v>
      </c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  <c r="AR505" s="205" t="s">
        <v>232</v>
      </c>
      <c r="AT505" s="205" t="s">
        <v>127</v>
      </c>
      <c r="AU505" s="205" t="s">
        <v>85</v>
      </c>
      <c r="AY505" s="15" t="s">
        <v>126</v>
      </c>
      <c r="BE505" s="206">
        <f>IF(N505="základní",J505,0)</f>
        <v>0</v>
      </c>
      <c r="BF505" s="206">
        <f>IF(N505="snížená",J505,0)</f>
        <v>0</v>
      </c>
      <c r="BG505" s="206">
        <f>IF(N505="zákl. přenesená",J505,0)</f>
        <v>0</v>
      </c>
      <c r="BH505" s="206">
        <f>IF(N505="sníž. přenesená",J505,0)</f>
        <v>0</v>
      </c>
      <c r="BI505" s="206">
        <f>IF(N505="nulová",J505,0)</f>
        <v>0</v>
      </c>
      <c r="BJ505" s="15" t="s">
        <v>83</v>
      </c>
      <c r="BK505" s="206">
        <f>ROUND(I505*H505,2)</f>
        <v>0</v>
      </c>
      <c r="BL505" s="15" t="s">
        <v>232</v>
      </c>
      <c r="BM505" s="205" t="s">
        <v>1215</v>
      </c>
    </row>
    <row r="506" s="2" customFormat="1">
      <c r="A506" s="36"/>
      <c r="B506" s="37"/>
      <c r="C506" s="38"/>
      <c r="D506" s="207" t="s">
        <v>134</v>
      </c>
      <c r="E506" s="38"/>
      <c r="F506" s="208" t="s">
        <v>1216</v>
      </c>
      <c r="G506" s="38"/>
      <c r="H506" s="38"/>
      <c r="I506" s="209"/>
      <c r="J506" s="38"/>
      <c r="K506" s="38"/>
      <c r="L506" s="42"/>
      <c r="M506" s="210"/>
      <c r="N506" s="211"/>
      <c r="O506" s="82"/>
      <c r="P506" s="82"/>
      <c r="Q506" s="82"/>
      <c r="R506" s="82"/>
      <c r="S506" s="82"/>
      <c r="T506" s="83"/>
      <c r="U506" s="36"/>
      <c r="V506" s="36"/>
      <c r="W506" s="36"/>
      <c r="X506" s="36"/>
      <c r="Y506" s="36"/>
      <c r="Z506" s="36"/>
      <c r="AA506" s="36"/>
      <c r="AB506" s="36"/>
      <c r="AC506" s="36"/>
      <c r="AD506" s="36"/>
      <c r="AE506" s="36"/>
      <c r="AT506" s="15" t="s">
        <v>134</v>
      </c>
      <c r="AU506" s="15" t="s">
        <v>85</v>
      </c>
    </row>
    <row r="507" s="2" customFormat="1" ht="24.15" customHeight="1">
      <c r="A507" s="36"/>
      <c r="B507" s="37"/>
      <c r="C507" s="194" t="s">
        <v>1217</v>
      </c>
      <c r="D507" s="194" t="s">
        <v>127</v>
      </c>
      <c r="E507" s="195" t="s">
        <v>1218</v>
      </c>
      <c r="F507" s="196" t="s">
        <v>1219</v>
      </c>
      <c r="G507" s="197" t="s">
        <v>179</v>
      </c>
      <c r="H507" s="198">
        <v>345</v>
      </c>
      <c r="I507" s="199"/>
      <c r="J507" s="200">
        <f>ROUND(I507*H507,2)</f>
        <v>0</v>
      </c>
      <c r="K507" s="196" t="s">
        <v>131</v>
      </c>
      <c r="L507" s="42"/>
      <c r="M507" s="201" t="s">
        <v>19</v>
      </c>
      <c r="N507" s="202" t="s">
        <v>46</v>
      </c>
      <c r="O507" s="82"/>
      <c r="P507" s="203">
        <f>O507*H507</f>
        <v>0</v>
      </c>
      <c r="Q507" s="203">
        <v>0.00012999999999999999</v>
      </c>
      <c r="R507" s="203">
        <f>Q507*H507</f>
        <v>0.044849999999999994</v>
      </c>
      <c r="S507" s="203">
        <v>0</v>
      </c>
      <c r="T507" s="204">
        <f>S507*H507</f>
        <v>0</v>
      </c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R507" s="205" t="s">
        <v>232</v>
      </c>
      <c r="AT507" s="205" t="s">
        <v>127</v>
      </c>
      <c r="AU507" s="205" t="s">
        <v>85</v>
      </c>
      <c r="AY507" s="15" t="s">
        <v>126</v>
      </c>
      <c r="BE507" s="206">
        <f>IF(N507="základní",J507,0)</f>
        <v>0</v>
      </c>
      <c r="BF507" s="206">
        <f>IF(N507="snížená",J507,0)</f>
        <v>0</v>
      </c>
      <c r="BG507" s="206">
        <f>IF(N507="zákl. přenesená",J507,0)</f>
        <v>0</v>
      </c>
      <c r="BH507" s="206">
        <f>IF(N507="sníž. přenesená",J507,0)</f>
        <v>0</v>
      </c>
      <c r="BI507" s="206">
        <f>IF(N507="nulová",J507,0)</f>
        <v>0</v>
      </c>
      <c r="BJ507" s="15" t="s">
        <v>83</v>
      </c>
      <c r="BK507" s="206">
        <f>ROUND(I507*H507,2)</f>
        <v>0</v>
      </c>
      <c r="BL507" s="15" t="s">
        <v>232</v>
      </c>
      <c r="BM507" s="205" t="s">
        <v>1220</v>
      </c>
    </row>
    <row r="508" s="2" customFormat="1">
      <c r="A508" s="36"/>
      <c r="B508" s="37"/>
      <c r="C508" s="38"/>
      <c r="D508" s="207" t="s">
        <v>134</v>
      </c>
      <c r="E508" s="38"/>
      <c r="F508" s="208" t="s">
        <v>1221</v>
      </c>
      <c r="G508" s="38"/>
      <c r="H508" s="38"/>
      <c r="I508" s="209"/>
      <c r="J508" s="38"/>
      <c r="K508" s="38"/>
      <c r="L508" s="42"/>
      <c r="M508" s="210"/>
      <c r="N508" s="211"/>
      <c r="O508" s="82"/>
      <c r="P508" s="82"/>
      <c r="Q508" s="82"/>
      <c r="R508" s="82"/>
      <c r="S508" s="82"/>
      <c r="T508" s="83"/>
      <c r="U508" s="36"/>
      <c r="V508" s="36"/>
      <c r="W508" s="36"/>
      <c r="X508" s="36"/>
      <c r="Y508" s="36"/>
      <c r="Z508" s="36"/>
      <c r="AA508" s="36"/>
      <c r="AB508" s="36"/>
      <c r="AC508" s="36"/>
      <c r="AD508" s="36"/>
      <c r="AE508" s="36"/>
      <c r="AT508" s="15" t="s">
        <v>134</v>
      </c>
      <c r="AU508" s="15" t="s">
        <v>85</v>
      </c>
    </row>
    <row r="509" s="2" customFormat="1" ht="24.15" customHeight="1">
      <c r="A509" s="36"/>
      <c r="B509" s="37"/>
      <c r="C509" s="194" t="s">
        <v>1222</v>
      </c>
      <c r="D509" s="194" t="s">
        <v>127</v>
      </c>
      <c r="E509" s="195" t="s">
        <v>1223</v>
      </c>
      <c r="F509" s="196" t="s">
        <v>1224</v>
      </c>
      <c r="G509" s="197" t="s">
        <v>179</v>
      </c>
      <c r="H509" s="198">
        <v>345</v>
      </c>
      <c r="I509" s="199"/>
      <c r="J509" s="200">
        <f>ROUND(I509*H509,2)</f>
        <v>0</v>
      </c>
      <c r="K509" s="196" t="s">
        <v>131</v>
      </c>
      <c r="L509" s="42"/>
      <c r="M509" s="201" t="s">
        <v>19</v>
      </c>
      <c r="N509" s="202" t="s">
        <v>46</v>
      </c>
      <c r="O509" s="82"/>
      <c r="P509" s="203">
        <f>O509*H509</f>
        <v>0</v>
      </c>
      <c r="Q509" s="203">
        <v>0.00084000000000000003</v>
      </c>
      <c r="R509" s="203">
        <f>Q509*H509</f>
        <v>0.2898</v>
      </c>
      <c r="S509" s="203">
        <v>0</v>
      </c>
      <c r="T509" s="204">
        <f>S509*H509</f>
        <v>0</v>
      </c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R509" s="205" t="s">
        <v>232</v>
      </c>
      <c r="AT509" s="205" t="s">
        <v>127</v>
      </c>
      <c r="AU509" s="205" t="s">
        <v>85</v>
      </c>
      <c r="AY509" s="15" t="s">
        <v>126</v>
      </c>
      <c r="BE509" s="206">
        <f>IF(N509="základní",J509,0)</f>
        <v>0</v>
      </c>
      <c r="BF509" s="206">
        <f>IF(N509="snížená",J509,0)</f>
        <v>0</v>
      </c>
      <c r="BG509" s="206">
        <f>IF(N509="zákl. přenesená",J509,0)</f>
        <v>0</v>
      </c>
      <c r="BH509" s="206">
        <f>IF(N509="sníž. přenesená",J509,0)</f>
        <v>0</v>
      </c>
      <c r="BI509" s="206">
        <f>IF(N509="nulová",J509,0)</f>
        <v>0</v>
      </c>
      <c r="BJ509" s="15" t="s">
        <v>83</v>
      </c>
      <c r="BK509" s="206">
        <f>ROUND(I509*H509,2)</f>
        <v>0</v>
      </c>
      <c r="BL509" s="15" t="s">
        <v>232</v>
      </c>
      <c r="BM509" s="205" t="s">
        <v>1225</v>
      </c>
    </row>
    <row r="510" s="2" customFormat="1">
      <c r="A510" s="36"/>
      <c r="B510" s="37"/>
      <c r="C510" s="38"/>
      <c r="D510" s="207" t="s">
        <v>134</v>
      </c>
      <c r="E510" s="38"/>
      <c r="F510" s="208" t="s">
        <v>1226</v>
      </c>
      <c r="G510" s="38"/>
      <c r="H510" s="38"/>
      <c r="I510" s="209"/>
      <c r="J510" s="38"/>
      <c r="K510" s="38"/>
      <c r="L510" s="42"/>
      <c r="M510" s="210"/>
      <c r="N510" s="211"/>
      <c r="O510" s="82"/>
      <c r="P510" s="82"/>
      <c r="Q510" s="82"/>
      <c r="R510" s="82"/>
      <c r="S510" s="82"/>
      <c r="T510" s="83"/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T510" s="15" t="s">
        <v>134</v>
      </c>
      <c r="AU510" s="15" t="s">
        <v>85</v>
      </c>
    </row>
    <row r="511" s="13" customFormat="1">
      <c r="A511" s="13"/>
      <c r="B511" s="224"/>
      <c r="C511" s="225"/>
      <c r="D511" s="226" t="s">
        <v>182</v>
      </c>
      <c r="E511" s="227" t="s">
        <v>19</v>
      </c>
      <c r="F511" s="228" t="s">
        <v>1227</v>
      </c>
      <c r="G511" s="225"/>
      <c r="H511" s="229">
        <v>345</v>
      </c>
      <c r="I511" s="230"/>
      <c r="J511" s="225"/>
      <c r="K511" s="225"/>
      <c r="L511" s="231"/>
      <c r="M511" s="232"/>
      <c r="N511" s="233"/>
      <c r="O511" s="233"/>
      <c r="P511" s="233"/>
      <c r="Q511" s="233"/>
      <c r="R511" s="233"/>
      <c r="S511" s="233"/>
      <c r="T511" s="234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5" t="s">
        <v>182</v>
      </c>
      <c r="AU511" s="235" t="s">
        <v>85</v>
      </c>
      <c r="AV511" s="13" t="s">
        <v>85</v>
      </c>
      <c r="AW511" s="13" t="s">
        <v>35</v>
      </c>
      <c r="AX511" s="13" t="s">
        <v>83</v>
      </c>
      <c r="AY511" s="235" t="s">
        <v>126</v>
      </c>
    </row>
    <row r="512" s="11" customFormat="1" ht="22.8" customHeight="1">
      <c r="A512" s="11"/>
      <c r="B512" s="180"/>
      <c r="C512" s="181"/>
      <c r="D512" s="182" t="s">
        <v>74</v>
      </c>
      <c r="E512" s="222" t="s">
        <v>1228</v>
      </c>
      <c r="F512" s="222" t="s">
        <v>1229</v>
      </c>
      <c r="G512" s="181"/>
      <c r="H512" s="181"/>
      <c r="I512" s="184"/>
      <c r="J512" s="223">
        <f>BK512</f>
        <v>0</v>
      </c>
      <c r="K512" s="181"/>
      <c r="L512" s="186"/>
      <c r="M512" s="187"/>
      <c r="N512" s="188"/>
      <c r="O512" s="188"/>
      <c r="P512" s="189">
        <f>SUM(P513:P524)</f>
        <v>0</v>
      </c>
      <c r="Q512" s="188"/>
      <c r="R512" s="189">
        <f>SUM(R513:R524)</f>
        <v>0.91107320000000014</v>
      </c>
      <c r="S512" s="188"/>
      <c r="T512" s="190">
        <f>SUM(T513:T524)</f>
        <v>0.1908329</v>
      </c>
      <c r="U512" s="11"/>
      <c r="V512" s="11"/>
      <c r="W512" s="11"/>
      <c r="X512" s="11"/>
      <c r="Y512" s="11"/>
      <c r="Z512" s="11"/>
      <c r="AA512" s="11"/>
      <c r="AB512" s="11"/>
      <c r="AC512" s="11"/>
      <c r="AD512" s="11"/>
      <c r="AE512" s="11"/>
      <c r="AR512" s="191" t="s">
        <v>85</v>
      </c>
      <c r="AT512" s="192" t="s">
        <v>74</v>
      </c>
      <c r="AU512" s="192" t="s">
        <v>83</v>
      </c>
      <c r="AY512" s="191" t="s">
        <v>126</v>
      </c>
      <c r="BK512" s="193">
        <f>SUM(BK513:BK524)</f>
        <v>0</v>
      </c>
    </row>
    <row r="513" s="2" customFormat="1" ht="24.15" customHeight="1">
      <c r="A513" s="36"/>
      <c r="B513" s="37"/>
      <c r="C513" s="194" t="s">
        <v>1230</v>
      </c>
      <c r="D513" s="194" t="s">
        <v>127</v>
      </c>
      <c r="E513" s="195" t="s">
        <v>1231</v>
      </c>
      <c r="F513" s="196" t="s">
        <v>1232</v>
      </c>
      <c r="G513" s="197" t="s">
        <v>179</v>
      </c>
      <c r="H513" s="198">
        <v>615.59000000000003</v>
      </c>
      <c r="I513" s="199"/>
      <c r="J513" s="200">
        <f>ROUND(I513*H513,2)</f>
        <v>0</v>
      </c>
      <c r="K513" s="196" t="s">
        <v>131</v>
      </c>
      <c r="L513" s="42"/>
      <c r="M513" s="201" t="s">
        <v>19</v>
      </c>
      <c r="N513" s="202" t="s">
        <v>46</v>
      </c>
      <c r="O513" s="82"/>
      <c r="P513" s="203">
        <f>O513*H513</f>
        <v>0</v>
      </c>
      <c r="Q513" s="203">
        <v>0</v>
      </c>
      <c r="R513" s="203">
        <f>Q513*H513</f>
        <v>0</v>
      </c>
      <c r="S513" s="203">
        <v>0</v>
      </c>
      <c r="T513" s="204">
        <f>S513*H513</f>
        <v>0</v>
      </c>
      <c r="U513" s="36"/>
      <c r="V513" s="36"/>
      <c r="W513" s="36"/>
      <c r="X513" s="36"/>
      <c r="Y513" s="36"/>
      <c r="Z513" s="36"/>
      <c r="AA513" s="36"/>
      <c r="AB513" s="36"/>
      <c r="AC513" s="36"/>
      <c r="AD513" s="36"/>
      <c r="AE513" s="36"/>
      <c r="AR513" s="205" t="s">
        <v>232</v>
      </c>
      <c r="AT513" s="205" t="s">
        <v>127</v>
      </c>
      <c r="AU513" s="205" t="s">
        <v>85</v>
      </c>
      <c r="AY513" s="15" t="s">
        <v>126</v>
      </c>
      <c r="BE513" s="206">
        <f>IF(N513="základní",J513,0)</f>
        <v>0</v>
      </c>
      <c r="BF513" s="206">
        <f>IF(N513="snížená",J513,0)</f>
        <v>0</v>
      </c>
      <c r="BG513" s="206">
        <f>IF(N513="zákl. přenesená",J513,0)</f>
        <v>0</v>
      </c>
      <c r="BH513" s="206">
        <f>IF(N513="sníž. přenesená",J513,0)</f>
        <v>0</v>
      </c>
      <c r="BI513" s="206">
        <f>IF(N513="nulová",J513,0)</f>
        <v>0</v>
      </c>
      <c r="BJ513" s="15" t="s">
        <v>83</v>
      </c>
      <c r="BK513" s="206">
        <f>ROUND(I513*H513,2)</f>
        <v>0</v>
      </c>
      <c r="BL513" s="15" t="s">
        <v>232</v>
      </c>
      <c r="BM513" s="205" t="s">
        <v>1233</v>
      </c>
    </row>
    <row r="514" s="2" customFormat="1">
      <c r="A514" s="36"/>
      <c r="B514" s="37"/>
      <c r="C514" s="38"/>
      <c r="D514" s="207" t="s">
        <v>134</v>
      </c>
      <c r="E514" s="38"/>
      <c r="F514" s="208" t="s">
        <v>1234</v>
      </c>
      <c r="G514" s="38"/>
      <c r="H514" s="38"/>
      <c r="I514" s="209"/>
      <c r="J514" s="38"/>
      <c r="K514" s="38"/>
      <c r="L514" s="42"/>
      <c r="M514" s="210"/>
      <c r="N514" s="211"/>
      <c r="O514" s="82"/>
      <c r="P514" s="82"/>
      <c r="Q514" s="82"/>
      <c r="R514" s="82"/>
      <c r="S514" s="82"/>
      <c r="T514" s="83"/>
      <c r="U514" s="36"/>
      <c r="V514" s="36"/>
      <c r="W514" s="36"/>
      <c r="X514" s="36"/>
      <c r="Y514" s="36"/>
      <c r="Z514" s="36"/>
      <c r="AA514" s="36"/>
      <c r="AB514" s="36"/>
      <c r="AC514" s="36"/>
      <c r="AD514" s="36"/>
      <c r="AE514" s="36"/>
      <c r="AT514" s="15" t="s">
        <v>134</v>
      </c>
      <c r="AU514" s="15" t="s">
        <v>85</v>
      </c>
    </row>
    <row r="515" s="2" customFormat="1" ht="16.5" customHeight="1">
      <c r="A515" s="36"/>
      <c r="B515" s="37"/>
      <c r="C515" s="194" t="s">
        <v>1235</v>
      </c>
      <c r="D515" s="194" t="s">
        <v>127</v>
      </c>
      <c r="E515" s="195" t="s">
        <v>1236</v>
      </c>
      <c r="F515" s="196" t="s">
        <v>1237</v>
      </c>
      <c r="G515" s="197" t="s">
        <v>179</v>
      </c>
      <c r="H515" s="198">
        <v>615.59000000000003</v>
      </c>
      <c r="I515" s="199"/>
      <c r="J515" s="200">
        <f>ROUND(I515*H515,2)</f>
        <v>0</v>
      </c>
      <c r="K515" s="196" t="s">
        <v>131</v>
      </c>
      <c r="L515" s="42"/>
      <c r="M515" s="201" t="s">
        <v>19</v>
      </c>
      <c r="N515" s="202" t="s">
        <v>46</v>
      </c>
      <c r="O515" s="82"/>
      <c r="P515" s="203">
        <f>O515*H515</f>
        <v>0</v>
      </c>
      <c r="Q515" s="203">
        <v>0.001</v>
      </c>
      <c r="R515" s="203">
        <f>Q515*H515</f>
        <v>0.61559000000000008</v>
      </c>
      <c r="S515" s="203">
        <v>0.00031</v>
      </c>
      <c r="T515" s="204">
        <f>S515*H515</f>
        <v>0.1908329</v>
      </c>
      <c r="U515" s="36"/>
      <c r="V515" s="36"/>
      <c r="W515" s="36"/>
      <c r="X515" s="36"/>
      <c r="Y515" s="36"/>
      <c r="Z515" s="36"/>
      <c r="AA515" s="36"/>
      <c r="AB515" s="36"/>
      <c r="AC515" s="36"/>
      <c r="AD515" s="36"/>
      <c r="AE515" s="36"/>
      <c r="AR515" s="205" t="s">
        <v>232</v>
      </c>
      <c r="AT515" s="205" t="s">
        <v>127</v>
      </c>
      <c r="AU515" s="205" t="s">
        <v>85</v>
      </c>
      <c r="AY515" s="15" t="s">
        <v>126</v>
      </c>
      <c r="BE515" s="206">
        <f>IF(N515="základní",J515,0)</f>
        <v>0</v>
      </c>
      <c r="BF515" s="206">
        <f>IF(N515="snížená",J515,0)</f>
        <v>0</v>
      </c>
      <c r="BG515" s="206">
        <f>IF(N515="zákl. přenesená",J515,0)</f>
        <v>0</v>
      </c>
      <c r="BH515" s="206">
        <f>IF(N515="sníž. přenesená",J515,0)</f>
        <v>0</v>
      </c>
      <c r="BI515" s="206">
        <f>IF(N515="nulová",J515,0)</f>
        <v>0</v>
      </c>
      <c r="BJ515" s="15" t="s">
        <v>83</v>
      </c>
      <c r="BK515" s="206">
        <f>ROUND(I515*H515,2)</f>
        <v>0</v>
      </c>
      <c r="BL515" s="15" t="s">
        <v>232</v>
      </c>
      <c r="BM515" s="205" t="s">
        <v>1238</v>
      </c>
    </row>
    <row r="516" s="2" customFormat="1">
      <c r="A516" s="36"/>
      <c r="B516" s="37"/>
      <c r="C516" s="38"/>
      <c r="D516" s="207" t="s">
        <v>134</v>
      </c>
      <c r="E516" s="38"/>
      <c r="F516" s="208" t="s">
        <v>1239</v>
      </c>
      <c r="G516" s="38"/>
      <c r="H516" s="38"/>
      <c r="I516" s="209"/>
      <c r="J516" s="38"/>
      <c r="K516" s="38"/>
      <c r="L516" s="42"/>
      <c r="M516" s="210"/>
      <c r="N516" s="211"/>
      <c r="O516" s="82"/>
      <c r="P516" s="82"/>
      <c r="Q516" s="82"/>
      <c r="R516" s="82"/>
      <c r="S516" s="82"/>
      <c r="T516" s="83"/>
      <c r="U516" s="36"/>
      <c r="V516" s="36"/>
      <c r="W516" s="36"/>
      <c r="X516" s="36"/>
      <c r="Y516" s="36"/>
      <c r="Z516" s="36"/>
      <c r="AA516" s="36"/>
      <c r="AB516" s="36"/>
      <c r="AC516" s="36"/>
      <c r="AD516" s="36"/>
      <c r="AE516" s="36"/>
      <c r="AT516" s="15" t="s">
        <v>134</v>
      </c>
      <c r="AU516" s="15" t="s">
        <v>85</v>
      </c>
    </row>
    <row r="517" s="2" customFormat="1" ht="24.15" customHeight="1">
      <c r="A517" s="36"/>
      <c r="B517" s="37"/>
      <c r="C517" s="194" t="s">
        <v>1240</v>
      </c>
      <c r="D517" s="194" t="s">
        <v>127</v>
      </c>
      <c r="E517" s="195" t="s">
        <v>1241</v>
      </c>
      <c r="F517" s="196" t="s">
        <v>1242</v>
      </c>
      <c r="G517" s="197" t="s">
        <v>179</v>
      </c>
      <c r="H517" s="198">
        <v>615.59000000000003</v>
      </c>
      <c r="I517" s="199"/>
      <c r="J517" s="200">
        <f>ROUND(I517*H517,2)</f>
        <v>0</v>
      </c>
      <c r="K517" s="196" t="s">
        <v>131</v>
      </c>
      <c r="L517" s="42"/>
      <c r="M517" s="201" t="s">
        <v>19</v>
      </c>
      <c r="N517" s="202" t="s">
        <v>46</v>
      </c>
      <c r="O517" s="82"/>
      <c r="P517" s="203">
        <f>O517*H517</f>
        <v>0</v>
      </c>
      <c r="Q517" s="203">
        <v>0</v>
      </c>
      <c r="R517" s="203">
        <f>Q517*H517</f>
        <v>0</v>
      </c>
      <c r="S517" s="203">
        <v>0</v>
      </c>
      <c r="T517" s="204">
        <f>S517*H517</f>
        <v>0</v>
      </c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R517" s="205" t="s">
        <v>232</v>
      </c>
      <c r="AT517" s="205" t="s">
        <v>127</v>
      </c>
      <c r="AU517" s="205" t="s">
        <v>85</v>
      </c>
      <c r="AY517" s="15" t="s">
        <v>126</v>
      </c>
      <c r="BE517" s="206">
        <f>IF(N517="základní",J517,0)</f>
        <v>0</v>
      </c>
      <c r="BF517" s="206">
        <f>IF(N517="snížená",J517,0)</f>
        <v>0</v>
      </c>
      <c r="BG517" s="206">
        <f>IF(N517="zákl. přenesená",J517,0)</f>
        <v>0</v>
      </c>
      <c r="BH517" s="206">
        <f>IF(N517="sníž. přenesená",J517,0)</f>
        <v>0</v>
      </c>
      <c r="BI517" s="206">
        <f>IF(N517="nulová",J517,0)</f>
        <v>0</v>
      </c>
      <c r="BJ517" s="15" t="s">
        <v>83</v>
      </c>
      <c r="BK517" s="206">
        <f>ROUND(I517*H517,2)</f>
        <v>0</v>
      </c>
      <c r="BL517" s="15" t="s">
        <v>232</v>
      </c>
      <c r="BM517" s="205" t="s">
        <v>1243</v>
      </c>
    </row>
    <row r="518" s="2" customFormat="1">
      <c r="A518" s="36"/>
      <c r="B518" s="37"/>
      <c r="C518" s="38"/>
      <c r="D518" s="207" t="s">
        <v>134</v>
      </c>
      <c r="E518" s="38"/>
      <c r="F518" s="208" t="s">
        <v>1244</v>
      </c>
      <c r="G518" s="38"/>
      <c r="H518" s="38"/>
      <c r="I518" s="209"/>
      <c r="J518" s="38"/>
      <c r="K518" s="38"/>
      <c r="L518" s="42"/>
      <c r="M518" s="210"/>
      <c r="N518" s="211"/>
      <c r="O518" s="82"/>
      <c r="P518" s="82"/>
      <c r="Q518" s="82"/>
      <c r="R518" s="82"/>
      <c r="S518" s="82"/>
      <c r="T518" s="83"/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T518" s="15" t="s">
        <v>134</v>
      </c>
      <c r="AU518" s="15" t="s">
        <v>85</v>
      </c>
    </row>
    <row r="519" s="2" customFormat="1" ht="33" customHeight="1">
      <c r="A519" s="36"/>
      <c r="B519" s="37"/>
      <c r="C519" s="194" t="s">
        <v>1245</v>
      </c>
      <c r="D519" s="194" t="s">
        <v>127</v>
      </c>
      <c r="E519" s="195" t="s">
        <v>1246</v>
      </c>
      <c r="F519" s="196" t="s">
        <v>1247</v>
      </c>
      <c r="G519" s="197" t="s">
        <v>179</v>
      </c>
      <c r="H519" s="198">
        <v>615.59000000000003</v>
      </c>
      <c r="I519" s="199"/>
      <c r="J519" s="200">
        <f>ROUND(I519*H519,2)</f>
        <v>0</v>
      </c>
      <c r="K519" s="196" t="s">
        <v>131</v>
      </c>
      <c r="L519" s="42"/>
      <c r="M519" s="201" t="s">
        <v>19</v>
      </c>
      <c r="N519" s="202" t="s">
        <v>46</v>
      </c>
      <c r="O519" s="82"/>
      <c r="P519" s="203">
        <f>O519*H519</f>
        <v>0</v>
      </c>
      <c r="Q519" s="203">
        <v>0.00021000000000000001</v>
      </c>
      <c r="R519" s="203">
        <f>Q519*H519</f>
        <v>0.12927390000000003</v>
      </c>
      <c r="S519" s="203">
        <v>0</v>
      </c>
      <c r="T519" s="204">
        <f>S519*H519</f>
        <v>0</v>
      </c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R519" s="205" t="s">
        <v>232</v>
      </c>
      <c r="AT519" s="205" t="s">
        <v>127</v>
      </c>
      <c r="AU519" s="205" t="s">
        <v>85</v>
      </c>
      <c r="AY519" s="15" t="s">
        <v>126</v>
      </c>
      <c r="BE519" s="206">
        <f>IF(N519="základní",J519,0)</f>
        <v>0</v>
      </c>
      <c r="BF519" s="206">
        <f>IF(N519="snížená",J519,0)</f>
        <v>0</v>
      </c>
      <c r="BG519" s="206">
        <f>IF(N519="zákl. přenesená",J519,0)</f>
        <v>0</v>
      </c>
      <c r="BH519" s="206">
        <f>IF(N519="sníž. přenesená",J519,0)</f>
        <v>0</v>
      </c>
      <c r="BI519" s="206">
        <f>IF(N519="nulová",J519,0)</f>
        <v>0</v>
      </c>
      <c r="BJ519" s="15" t="s">
        <v>83</v>
      </c>
      <c r="BK519" s="206">
        <f>ROUND(I519*H519,2)</f>
        <v>0</v>
      </c>
      <c r="BL519" s="15" t="s">
        <v>232</v>
      </c>
      <c r="BM519" s="205" t="s">
        <v>1248</v>
      </c>
    </row>
    <row r="520" s="2" customFormat="1">
      <c r="A520" s="36"/>
      <c r="B520" s="37"/>
      <c r="C520" s="38"/>
      <c r="D520" s="207" t="s">
        <v>134</v>
      </c>
      <c r="E520" s="38"/>
      <c r="F520" s="208" t="s">
        <v>1249</v>
      </c>
      <c r="G520" s="38"/>
      <c r="H520" s="38"/>
      <c r="I520" s="209"/>
      <c r="J520" s="38"/>
      <c r="K520" s="38"/>
      <c r="L520" s="42"/>
      <c r="M520" s="210"/>
      <c r="N520" s="211"/>
      <c r="O520" s="82"/>
      <c r="P520" s="82"/>
      <c r="Q520" s="82"/>
      <c r="R520" s="82"/>
      <c r="S520" s="82"/>
      <c r="T520" s="83"/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36"/>
      <c r="AT520" s="15" t="s">
        <v>134</v>
      </c>
      <c r="AU520" s="15" t="s">
        <v>85</v>
      </c>
    </row>
    <row r="521" s="2" customFormat="1" ht="37.8" customHeight="1">
      <c r="A521" s="36"/>
      <c r="B521" s="37"/>
      <c r="C521" s="194" t="s">
        <v>1250</v>
      </c>
      <c r="D521" s="194" t="s">
        <v>127</v>
      </c>
      <c r="E521" s="195" t="s">
        <v>1251</v>
      </c>
      <c r="F521" s="196" t="s">
        <v>1252</v>
      </c>
      <c r="G521" s="197" t="s">
        <v>179</v>
      </c>
      <c r="H521" s="198">
        <v>615.59000000000003</v>
      </c>
      <c r="I521" s="199"/>
      <c r="J521" s="200">
        <f>ROUND(I521*H521,2)</f>
        <v>0</v>
      </c>
      <c r="K521" s="196" t="s">
        <v>131</v>
      </c>
      <c r="L521" s="42"/>
      <c r="M521" s="201" t="s">
        <v>19</v>
      </c>
      <c r="N521" s="202" t="s">
        <v>46</v>
      </c>
      <c r="O521" s="82"/>
      <c r="P521" s="203">
        <f>O521*H521</f>
        <v>0</v>
      </c>
      <c r="Q521" s="203">
        <v>0.00027</v>
      </c>
      <c r="R521" s="203">
        <f>Q521*H521</f>
        <v>0.1662093</v>
      </c>
      <c r="S521" s="203">
        <v>0</v>
      </c>
      <c r="T521" s="204">
        <f>S521*H521</f>
        <v>0</v>
      </c>
      <c r="U521" s="36"/>
      <c r="V521" s="36"/>
      <c r="W521" s="36"/>
      <c r="X521" s="36"/>
      <c r="Y521" s="36"/>
      <c r="Z521" s="36"/>
      <c r="AA521" s="36"/>
      <c r="AB521" s="36"/>
      <c r="AC521" s="36"/>
      <c r="AD521" s="36"/>
      <c r="AE521" s="36"/>
      <c r="AR521" s="205" t="s">
        <v>232</v>
      </c>
      <c r="AT521" s="205" t="s">
        <v>127</v>
      </c>
      <c r="AU521" s="205" t="s">
        <v>85</v>
      </c>
      <c r="AY521" s="15" t="s">
        <v>126</v>
      </c>
      <c r="BE521" s="206">
        <f>IF(N521="základní",J521,0)</f>
        <v>0</v>
      </c>
      <c r="BF521" s="206">
        <f>IF(N521="snížená",J521,0)</f>
        <v>0</v>
      </c>
      <c r="BG521" s="206">
        <f>IF(N521="zákl. přenesená",J521,0)</f>
        <v>0</v>
      </c>
      <c r="BH521" s="206">
        <f>IF(N521="sníž. přenesená",J521,0)</f>
        <v>0</v>
      </c>
      <c r="BI521" s="206">
        <f>IF(N521="nulová",J521,0)</f>
        <v>0</v>
      </c>
      <c r="BJ521" s="15" t="s">
        <v>83</v>
      </c>
      <c r="BK521" s="206">
        <f>ROUND(I521*H521,2)</f>
        <v>0</v>
      </c>
      <c r="BL521" s="15" t="s">
        <v>232</v>
      </c>
      <c r="BM521" s="205" t="s">
        <v>1253</v>
      </c>
    </row>
    <row r="522" s="2" customFormat="1">
      <c r="A522" s="36"/>
      <c r="B522" s="37"/>
      <c r="C522" s="38"/>
      <c r="D522" s="207" t="s">
        <v>134</v>
      </c>
      <c r="E522" s="38"/>
      <c r="F522" s="208" t="s">
        <v>1254</v>
      </c>
      <c r="G522" s="38"/>
      <c r="H522" s="38"/>
      <c r="I522" s="209"/>
      <c r="J522" s="38"/>
      <c r="K522" s="38"/>
      <c r="L522" s="42"/>
      <c r="M522" s="210"/>
      <c r="N522" s="211"/>
      <c r="O522" s="82"/>
      <c r="P522" s="82"/>
      <c r="Q522" s="82"/>
      <c r="R522" s="82"/>
      <c r="S522" s="82"/>
      <c r="T522" s="83"/>
      <c r="U522" s="36"/>
      <c r="V522" s="36"/>
      <c r="W522" s="36"/>
      <c r="X522" s="36"/>
      <c r="Y522" s="36"/>
      <c r="Z522" s="36"/>
      <c r="AA522" s="36"/>
      <c r="AB522" s="36"/>
      <c r="AC522" s="36"/>
      <c r="AD522" s="36"/>
      <c r="AE522" s="36"/>
      <c r="AT522" s="15" t="s">
        <v>134</v>
      </c>
      <c r="AU522" s="15" t="s">
        <v>85</v>
      </c>
    </row>
    <row r="523" s="13" customFormat="1">
      <c r="A523" s="13"/>
      <c r="B523" s="224"/>
      <c r="C523" s="225"/>
      <c r="D523" s="226" t="s">
        <v>182</v>
      </c>
      <c r="E523" s="227" t="s">
        <v>19</v>
      </c>
      <c r="F523" s="228" t="s">
        <v>1255</v>
      </c>
      <c r="G523" s="225"/>
      <c r="H523" s="229">
        <v>353.25</v>
      </c>
      <c r="I523" s="230"/>
      <c r="J523" s="225"/>
      <c r="K523" s="225"/>
      <c r="L523" s="231"/>
      <c r="M523" s="232"/>
      <c r="N523" s="233"/>
      <c r="O523" s="233"/>
      <c r="P523" s="233"/>
      <c r="Q523" s="233"/>
      <c r="R523" s="233"/>
      <c r="S523" s="233"/>
      <c r="T523" s="234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5" t="s">
        <v>182</v>
      </c>
      <c r="AU523" s="235" t="s">
        <v>85</v>
      </c>
      <c r="AV523" s="13" t="s">
        <v>85</v>
      </c>
      <c r="AW523" s="13" t="s">
        <v>35</v>
      </c>
      <c r="AX523" s="13" t="s">
        <v>75</v>
      </c>
      <c r="AY523" s="235" t="s">
        <v>126</v>
      </c>
    </row>
    <row r="524" s="13" customFormat="1">
      <c r="A524" s="13"/>
      <c r="B524" s="224"/>
      <c r="C524" s="225"/>
      <c r="D524" s="226" t="s">
        <v>182</v>
      </c>
      <c r="E524" s="227" t="s">
        <v>19</v>
      </c>
      <c r="F524" s="228" t="s">
        <v>1256</v>
      </c>
      <c r="G524" s="225"/>
      <c r="H524" s="229">
        <v>262.33999999999997</v>
      </c>
      <c r="I524" s="230"/>
      <c r="J524" s="225"/>
      <c r="K524" s="225"/>
      <c r="L524" s="231"/>
      <c r="M524" s="232"/>
      <c r="N524" s="233"/>
      <c r="O524" s="233"/>
      <c r="P524" s="233"/>
      <c r="Q524" s="233"/>
      <c r="R524" s="233"/>
      <c r="S524" s="233"/>
      <c r="T524" s="234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5" t="s">
        <v>182</v>
      </c>
      <c r="AU524" s="235" t="s">
        <v>85</v>
      </c>
      <c r="AV524" s="13" t="s">
        <v>85</v>
      </c>
      <c r="AW524" s="13" t="s">
        <v>35</v>
      </c>
      <c r="AX524" s="13" t="s">
        <v>75</v>
      </c>
      <c r="AY524" s="235" t="s">
        <v>126</v>
      </c>
    </row>
    <row r="525" s="11" customFormat="1" ht="22.8" customHeight="1">
      <c r="A525" s="11"/>
      <c r="B525" s="180"/>
      <c r="C525" s="181"/>
      <c r="D525" s="182" t="s">
        <v>74</v>
      </c>
      <c r="E525" s="222" t="s">
        <v>1257</v>
      </c>
      <c r="F525" s="222" t="s">
        <v>1258</v>
      </c>
      <c r="G525" s="181"/>
      <c r="H525" s="181"/>
      <c r="I525" s="184"/>
      <c r="J525" s="223">
        <f>BK525</f>
        <v>0</v>
      </c>
      <c r="K525" s="181"/>
      <c r="L525" s="186"/>
      <c r="M525" s="187"/>
      <c r="N525" s="188"/>
      <c r="O525" s="188"/>
      <c r="P525" s="189">
        <f>SUM(P526:P530)</f>
        <v>0</v>
      </c>
      <c r="Q525" s="188"/>
      <c r="R525" s="189">
        <f>SUM(R526:R530)</f>
        <v>0.087157409999999991</v>
      </c>
      <c r="S525" s="188"/>
      <c r="T525" s="190">
        <f>SUM(T526:T530)</f>
        <v>0.071003999999999998</v>
      </c>
      <c r="U525" s="11"/>
      <c r="V525" s="11"/>
      <c r="W525" s="11"/>
      <c r="X525" s="11"/>
      <c r="Y525" s="11"/>
      <c r="Z525" s="11"/>
      <c r="AA525" s="11"/>
      <c r="AB525" s="11"/>
      <c r="AC525" s="11"/>
      <c r="AD525" s="11"/>
      <c r="AE525" s="11"/>
      <c r="AR525" s="191" t="s">
        <v>85</v>
      </c>
      <c r="AT525" s="192" t="s">
        <v>74</v>
      </c>
      <c r="AU525" s="192" t="s">
        <v>83</v>
      </c>
      <c r="AY525" s="191" t="s">
        <v>126</v>
      </c>
      <c r="BK525" s="193">
        <f>SUM(BK526:BK530)</f>
        <v>0</v>
      </c>
    </row>
    <row r="526" s="2" customFormat="1" ht="44.25" customHeight="1">
      <c r="A526" s="36"/>
      <c r="B526" s="37"/>
      <c r="C526" s="194" t="s">
        <v>1259</v>
      </c>
      <c r="D526" s="194" t="s">
        <v>127</v>
      </c>
      <c r="E526" s="195" t="s">
        <v>1260</v>
      </c>
      <c r="F526" s="196" t="s">
        <v>1261</v>
      </c>
      <c r="G526" s="197" t="s">
        <v>179</v>
      </c>
      <c r="H526" s="198">
        <v>5.9169999999999998</v>
      </c>
      <c r="I526" s="199"/>
      <c r="J526" s="200">
        <f>ROUND(I526*H526,2)</f>
        <v>0</v>
      </c>
      <c r="K526" s="196" t="s">
        <v>131</v>
      </c>
      <c r="L526" s="42"/>
      <c r="M526" s="201" t="s">
        <v>19</v>
      </c>
      <c r="N526" s="202" t="s">
        <v>46</v>
      </c>
      <c r="O526" s="82"/>
      <c r="P526" s="203">
        <f>O526*H526</f>
        <v>0</v>
      </c>
      <c r="Q526" s="203">
        <v>0.012</v>
      </c>
      <c r="R526" s="203">
        <f>Q526*H526</f>
        <v>0.071003999999999998</v>
      </c>
      <c r="S526" s="203">
        <v>0.012</v>
      </c>
      <c r="T526" s="204">
        <f>S526*H526</f>
        <v>0.071003999999999998</v>
      </c>
      <c r="U526" s="36"/>
      <c r="V526" s="36"/>
      <c r="W526" s="36"/>
      <c r="X526" s="36"/>
      <c r="Y526" s="36"/>
      <c r="Z526" s="36"/>
      <c r="AA526" s="36"/>
      <c r="AB526" s="36"/>
      <c r="AC526" s="36"/>
      <c r="AD526" s="36"/>
      <c r="AE526" s="36"/>
      <c r="AR526" s="205" t="s">
        <v>232</v>
      </c>
      <c r="AT526" s="205" t="s">
        <v>127</v>
      </c>
      <c r="AU526" s="205" t="s">
        <v>85</v>
      </c>
      <c r="AY526" s="15" t="s">
        <v>126</v>
      </c>
      <c r="BE526" s="206">
        <f>IF(N526="základní",J526,0)</f>
        <v>0</v>
      </c>
      <c r="BF526" s="206">
        <f>IF(N526="snížená",J526,0)</f>
        <v>0</v>
      </c>
      <c r="BG526" s="206">
        <f>IF(N526="zákl. přenesená",J526,0)</f>
        <v>0</v>
      </c>
      <c r="BH526" s="206">
        <f>IF(N526="sníž. přenesená",J526,0)</f>
        <v>0</v>
      </c>
      <c r="BI526" s="206">
        <f>IF(N526="nulová",J526,0)</f>
        <v>0</v>
      </c>
      <c r="BJ526" s="15" t="s">
        <v>83</v>
      </c>
      <c r="BK526" s="206">
        <f>ROUND(I526*H526,2)</f>
        <v>0</v>
      </c>
      <c r="BL526" s="15" t="s">
        <v>232</v>
      </c>
      <c r="BM526" s="205" t="s">
        <v>1262</v>
      </c>
    </row>
    <row r="527" s="2" customFormat="1">
      <c r="A527" s="36"/>
      <c r="B527" s="37"/>
      <c r="C527" s="38"/>
      <c r="D527" s="207" t="s">
        <v>134</v>
      </c>
      <c r="E527" s="38"/>
      <c r="F527" s="208" t="s">
        <v>1263</v>
      </c>
      <c r="G527" s="38"/>
      <c r="H527" s="38"/>
      <c r="I527" s="209"/>
      <c r="J527" s="38"/>
      <c r="K527" s="38"/>
      <c r="L527" s="42"/>
      <c r="M527" s="210"/>
      <c r="N527" s="211"/>
      <c r="O527" s="82"/>
      <c r="P527" s="82"/>
      <c r="Q527" s="82"/>
      <c r="R527" s="82"/>
      <c r="S527" s="82"/>
      <c r="T527" s="83"/>
      <c r="U527" s="36"/>
      <c r="V527" s="36"/>
      <c r="W527" s="36"/>
      <c r="X527" s="36"/>
      <c r="Y527" s="36"/>
      <c r="Z527" s="36"/>
      <c r="AA527" s="36"/>
      <c r="AB527" s="36"/>
      <c r="AC527" s="36"/>
      <c r="AD527" s="36"/>
      <c r="AE527" s="36"/>
      <c r="AT527" s="15" t="s">
        <v>134</v>
      </c>
      <c r="AU527" s="15" t="s">
        <v>85</v>
      </c>
    </row>
    <row r="528" s="2" customFormat="1" ht="24.15" customHeight="1">
      <c r="A528" s="36"/>
      <c r="B528" s="37"/>
      <c r="C528" s="194" t="s">
        <v>1264</v>
      </c>
      <c r="D528" s="194" t="s">
        <v>127</v>
      </c>
      <c r="E528" s="195" t="s">
        <v>1265</v>
      </c>
      <c r="F528" s="196" t="s">
        <v>1266</v>
      </c>
      <c r="G528" s="197" t="s">
        <v>179</v>
      </c>
      <c r="H528" s="198">
        <v>5.9169999999999998</v>
      </c>
      <c r="I528" s="199"/>
      <c r="J528" s="200">
        <f>ROUND(I528*H528,2)</f>
        <v>0</v>
      </c>
      <c r="K528" s="196" t="s">
        <v>131</v>
      </c>
      <c r="L528" s="42"/>
      <c r="M528" s="201" t="s">
        <v>19</v>
      </c>
      <c r="N528" s="202" t="s">
        <v>46</v>
      </c>
      <c r="O528" s="82"/>
      <c r="P528" s="203">
        <f>O528*H528</f>
        <v>0</v>
      </c>
      <c r="Q528" s="203">
        <v>0.0027299999999999998</v>
      </c>
      <c r="R528" s="203">
        <f>Q528*H528</f>
        <v>0.016153409999999997</v>
      </c>
      <c r="S528" s="203">
        <v>0</v>
      </c>
      <c r="T528" s="204">
        <f>S528*H528</f>
        <v>0</v>
      </c>
      <c r="U528" s="36"/>
      <c r="V528" s="36"/>
      <c r="W528" s="36"/>
      <c r="X528" s="36"/>
      <c r="Y528" s="36"/>
      <c r="Z528" s="36"/>
      <c r="AA528" s="36"/>
      <c r="AB528" s="36"/>
      <c r="AC528" s="36"/>
      <c r="AD528" s="36"/>
      <c r="AE528" s="36"/>
      <c r="AR528" s="205" t="s">
        <v>232</v>
      </c>
      <c r="AT528" s="205" t="s">
        <v>127</v>
      </c>
      <c r="AU528" s="205" t="s">
        <v>85</v>
      </c>
      <c r="AY528" s="15" t="s">
        <v>126</v>
      </c>
      <c r="BE528" s="206">
        <f>IF(N528="základní",J528,0)</f>
        <v>0</v>
      </c>
      <c r="BF528" s="206">
        <f>IF(N528="snížená",J528,0)</f>
        <v>0</v>
      </c>
      <c r="BG528" s="206">
        <f>IF(N528="zákl. přenesená",J528,0)</f>
        <v>0</v>
      </c>
      <c r="BH528" s="206">
        <f>IF(N528="sníž. přenesená",J528,0)</f>
        <v>0</v>
      </c>
      <c r="BI528" s="206">
        <f>IF(N528="nulová",J528,0)</f>
        <v>0</v>
      </c>
      <c r="BJ528" s="15" t="s">
        <v>83</v>
      </c>
      <c r="BK528" s="206">
        <f>ROUND(I528*H528,2)</f>
        <v>0</v>
      </c>
      <c r="BL528" s="15" t="s">
        <v>232</v>
      </c>
      <c r="BM528" s="205" t="s">
        <v>1267</v>
      </c>
    </row>
    <row r="529" s="2" customFormat="1">
      <c r="A529" s="36"/>
      <c r="B529" s="37"/>
      <c r="C529" s="38"/>
      <c r="D529" s="207" t="s">
        <v>134</v>
      </c>
      <c r="E529" s="38"/>
      <c r="F529" s="208" t="s">
        <v>1268</v>
      </c>
      <c r="G529" s="38"/>
      <c r="H529" s="38"/>
      <c r="I529" s="209"/>
      <c r="J529" s="38"/>
      <c r="K529" s="38"/>
      <c r="L529" s="42"/>
      <c r="M529" s="210"/>
      <c r="N529" s="211"/>
      <c r="O529" s="82"/>
      <c r="P529" s="82"/>
      <c r="Q529" s="82"/>
      <c r="R529" s="82"/>
      <c r="S529" s="82"/>
      <c r="T529" s="83"/>
      <c r="U529" s="36"/>
      <c r="V529" s="36"/>
      <c r="W529" s="36"/>
      <c r="X529" s="36"/>
      <c r="Y529" s="36"/>
      <c r="Z529" s="36"/>
      <c r="AA529" s="36"/>
      <c r="AB529" s="36"/>
      <c r="AC529" s="36"/>
      <c r="AD529" s="36"/>
      <c r="AE529" s="36"/>
      <c r="AT529" s="15" t="s">
        <v>134</v>
      </c>
      <c r="AU529" s="15" t="s">
        <v>85</v>
      </c>
    </row>
    <row r="530" s="13" customFormat="1">
      <c r="A530" s="13"/>
      <c r="B530" s="224"/>
      <c r="C530" s="225"/>
      <c r="D530" s="226" t="s">
        <v>182</v>
      </c>
      <c r="E530" s="227" t="s">
        <v>19</v>
      </c>
      <c r="F530" s="228" t="s">
        <v>1269</v>
      </c>
      <c r="G530" s="225"/>
      <c r="H530" s="229">
        <v>5.9169999999999998</v>
      </c>
      <c r="I530" s="230"/>
      <c r="J530" s="225"/>
      <c r="K530" s="225"/>
      <c r="L530" s="231"/>
      <c r="M530" s="232"/>
      <c r="N530" s="233"/>
      <c r="O530" s="233"/>
      <c r="P530" s="233"/>
      <c r="Q530" s="233"/>
      <c r="R530" s="233"/>
      <c r="S530" s="233"/>
      <c r="T530" s="234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5" t="s">
        <v>182</v>
      </c>
      <c r="AU530" s="235" t="s">
        <v>85</v>
      </c>
      <c r="AV530" s="13" t="s">
        <v>85</v>
      </c>
      <c r="AW530" s="13" t="s">
        <v>35</v>
      </c>
      <c r="AX530" s="13" t="s">
        <v>83</v>
      </c>
      <c r="AY530" s="235" t="s">
        <v>126</v>
      </c>
    </row>
    <row r="531" s="11" customFormat="1" ht="22.8" customHeight="1">
      <c r="A531" s="11"/>
      <c r="B531" s="180"/>
      <c r="C531" s="181"/>
      <c r="D531" s="182" t="s">
        <v>74</v>
      </c>
      <c r="E531" s="222" t="s">
        <v>1270</v>
      </c>
      <c r="F531" s="222" t="s">
        <v>1271</v>
      </c>
      <c r="G531" s="181"/>
      <c r="H531" s="181"/>
      <c r="I531" s="184"/>
      <c r="J531" s="223">
        <f>BK531</f>
        <v>0</v>
      </c>
      <c r="K531" s="181"/>
      <c r="L531" s="186"/>
      <c r="M531" s="187"/>
      <c r="N531" s="188"/>
      <c r="O531" s="188"/>
      <c r="P531" s="189">
        <f>SUM(P532:P535)</f>
        <v>0</v>
      </c>
      <c r="Q531" s="188"/>
      <c r="R531" s="189">
        <f>SUM(R532:R535)</f>
        <v>0</v>
      </c>
      <c r="S531" s="188"/>
      <c r="T531" s="190">
        <f>SUM(T532:T535)</f>
        <v>0</v>
      </c>
      <c r="U531" s="11"/>
      <c r="V531" s="11"/>
      <c r="W531" s="11"/>
      <c r="X531" s="11"/>
      <c r="Y531" s="11"/>
      <c r="Z531" s="11"/>
      <c r="AA531" s="11"/>
      <c r="AB531" s="11"/>
      <c r="AC531" s="11"/>
      <c r="AD531" s="11"/>
      <c r="AE531" s="11"/>
      <c r="AR531" s="191" t="s">
        <v>85</v>
      </c>
      <c r="AT531" s="192" t="s">
        <v>74</v>
      </c>
      <c r="AU531" s="192" t="s">
        <v>83</v>
      </c>
      <c r="AY531" s="191" t="s">
        <v>126</v>
      </c>
      <c r="BK531" s="193">
        <f>SUM(BK532:BK535)</f>
        <v>0</v>
      </c>
    </row>
    <row r="532" s="2" customFormat="1" ht="37.8" customHeight="1">
      <c r="A532" s="36"/>
      <c r="B532" s="37"/>
      <c r="C532" s="194" t="s">
        <v>1272</v>
      </c>
      <c r="D532" s="194" t="s">
        <v>127</v>
      </c>
      <c r="E532" s="195" t="s">
        <v>1273</v>
      </c>
      <c r="F532" s="196" t="s">
        <v>1274</v>
      </c>
      <c r="G532" s="197" t="s">
        <v>266</v>
      </c>
      <c r="H532" s="198">
        <v>176</v>
      </c>
      <c r="I532" s="199"/>
      <c r="J532" s="200">
        <f>ROUND(I532*H532,2)</f>
        <v>0</v>
      </c>
      <c r="K532" s="196" t="s">
        <v>241</v>
      </c>
      <c r="L532" s="42"/>
      <c r="M532" s="201" t="s">
        <v>19</v>
      </c>
      <c r="N532" s="202" t="s">
        <v>46</v>
      </c>
      <c r="O532" s="82"/>
      <c r="P532" s="203">
        <f>O532*H532</f>
        <v>0</v>
      </c>
      <c r="Q532" s="203">
        <v>0</v>
      </c>
      <c r="R532" s="203">
        <f>Q532*H532</f>
        <v>0</v>
      </c>
      <c r="S532" s="203">
        <v>0</v>
      </c>
      <c r="T532" s="204">
        <f>S532*H532</f>
        <v>0</v>
      </c>
      <c r="U532" s="36"/>
      <c r="V532" s="36"/>
      <c r="W532" s="36"/>
      <c r="X532" s="36"/>
      <c r="Y532" s="36"/>
      <c r="Z532" s="36"/>
      <c r="AA532" s="36"/>
      <c r="AB532" s="36"/>
      <c r="AC532" s="36"/>
      <c r="AD532" s="36"/>
      <c r="AE532" s="36"/>
      <c r="AR532" s="205" t="s">
        <v>232</v>
      </c>
      <c r="AT532" s="205" t="s">
        <v>127</v>
      </c>
      <c r="AU532" s="205" t="s">
        <v>85</v>
      </c>
      <c r="AY532" s="15" t="s">
        <v>126</v>
      </c>
      <c r="BE532" s="206">
        <f>IF(N532="základní",J532,0)</f>
        <v>0</v>
      </c>
      <c r="BF532" s="206">
        <f>IF(N532="snížená",J532,0)</f>
        <v>0</v>
      </c>
      <c r="BG532" s="206">
        <f>IF(N532="zákl. přenesená",J532,0)</f>
        <v>0</v>
      </c>
      <c r="BH532" s="206">
        <f>IF(N532="sníž. přenesená",J532,0)</f>
        <v>0</v>
      </c>
      <c r="BI532" s="206">
        <f>IF(N532="nulová",J532,0)</f>
        <v>0</v>
      </c>
      <c r="BJ532" s="15" t="s">
        <v>83</v>
      </c>
      <c r="BK532" s="206">
        <f>ROUND(I532*H532,2)</f>
        <v>0</v>
      </c>
      <c r="BL532" s="15" t="s">
        <v>232</v>
      </c>
      <c r="BM532" s="205" t="s">
        <v>1275</v>
      </c>
    </row>
    <row r="533" s="13" customFormat="1">
      <c r="A533" s="13"/>
      <c r="B533" s="224"/>
      <c r="C533" s="225"/>
      <c r="D533" s="226" t="s">
        <v>182</v>
      </c>
      <c r="E533" s="227" t="s">
        <v>19</v>
      </c>
      <c r="F533" s="228" t="s">
        <v>1276</v>
      </c>
      <c r="G533" s="225"/>
      <c r="H533" s="229">
        <v>176</v>
      </c>
      <c r="I533" s="230"/>
      <c r="J533" s="225"/>
      <c r="K533" s="225"/>
      <c r="L533" s="231"/>
      <c r="M533" s="232"/>
      <c r="N533" s="233"/>
      <c r="O533" s="233"/>
      <c r="P533" s="233"/>
      <c r="Q533" s="233"/>
      <c r="R533" s="233"/>
      <c r="S533" s="233"/>
      <c r="T533" s="234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5" t="s">
        <v>182</v>
      </c>
      <c r="AU533" s="235" t="s">
        <v>85</v>
      </c>
      <c r="AV533" s="13" t="s">
        <v>85</v>
      </c>
      <c r="AW533" s="13" t="s">
        <v>35</v>
      </c>
      <c r="AX533" s="13" t="s">
        <v>83</v>
      </c>
      <c r="AY533" s="235" t="s">
        <v>126</v>
      </c>
    </row>
    <row r="534" s="2" customFormat="1" ht="21.75" customHeight="1">
      <c r="A534" s="36"/>
      <c r="B534" s="37"/>
      <c r="C534" s="194" t="s">
        <v>1277</v>
      </c>
      <c r="D534" s="194" t="s">
        <v>127</v>
      </c>
      <c r="E534" s="195" t="s">
        <v>1278</v>
      </c>
      <c r="F534" s="196" t="s">
        <v>1279</v>
      </c>
      <c r="G534" s="197" t="s">
        <v>130</v>
      </c>
      <c r="H534" s="198">
        <v>1</v>
      </c>
      <c r="I534" s="199"/>
      <c r="J534" s="200">
        <f>ROUND(I534*H534,2)</f>
        <v>0</v>
      </c>
      <c r="K534" s="196" t="s">
        <v>241</v>
      </c>
      <c r="L534" s="42"/>
      <c r="M534" s="201" t="s">
        <v>19</v>
      </c>
      <c r="N534" s="202" t="s">
        <v>46</v>
      </c>
      <c r="O534" s="82"/>
      <c r="P534" s="203">
        <f>O534*H534</f>
        <v>0</v>
      </c>
      <c r="Q534" s="203">
        <v>0</v>
      </c>
      <c r="R534" s="203">
        <f>Q534*H534</f>
        <v>0</v>
      </c>
      <c r="S534" s="203">
        <v>0</v>
      </c>
      <c r="T534" s="204">
        <f>S534*H534</f>
        <v>0</v>
      </c>
      <c r="U534" s="36"/>
      <c r="V534" s="36"/>
      <c r="W534" s="36"/>
      <c r="X534" s="36"/>
      <c r="Y534" s="36"/>
      <c r="Z534" s="36"/>
      <c r="AA534" s="36"/>
      <c r="AB534" s="36"/>
      <c r="AC534" s="36"/>
      <c r="AD534" s="36"/>
      <c r="AE534" s="36"/>
      <c r="AR534" s="205" t="s">
        <v>232</v>
      </c>
      <c r="AT534" s="205" t="s">
        <v>127</v>
      </c>
      <c r="AU534" s="205" t="s">
        <v>85</v>
      </c>
      <c r="AY534" s="15" t="s">
        <v>126</v>
      </c>
      <c r="BE534" s="206">
        <f>IF(N534="základní",J534,0)</f>
        <v>0</v>
      </c>
      <c r="BF534" s="206">
        <f>IF(N534="snížená",J534,0)</f>
        <v>0</v>
      </c>
      <c r="BG534" s="206">
        <f>IF(N534="zákl. přenesená",J534,0)</f>
        <v>0</v>
      </c>
      <c r="BH534" s="206">
        <f>IF(N534="sníž. přenesená",J534,0)</f>
        <v>0</v>
      </c>
      <c r="BI534" s="206">
        <f>IF(N534="nulová",J534,0)</f>
        <v>0</v>
      </c>
      <c r="BJ534" s="15" t="s">
        <v>83</v>
      </c>
      <c r="BK534" s="206">
        <f>ROUND(I534*H534,2)</f>
        <v>0</v>
      </c>
      <c r="BL534" s="15" t="s">
        <v>232</v>
      </c>
      <c r="BM534" s="205" t="s">
        <v>1280</v>
      </c>
    </row>
    <row r="535" s="2" customFormat="1" ht="37.8" customHeight="1">
      <c r="A535" s="36"/>
      <c r="B535" s="37"/>
      <c r="C535" s="194" t="s">
        <v>1281</v>
      </c>
      <c r="D535" s="194" t="s">
        <v>127</v>
      </c>
      <c r="E535" s="195" t="s">
        <v>1282</v>
      </c>
      <c r="F535" s="196" t="s">
        <v>1283</v>
      </c>
      <c r="G535" s="197" t="s">
        <v>130</v>
      </c>
      <c r="H535" s="198">
        <v>1</v>
      </c>
      <c r="I535" s="199"/>
      <c r="J535" s="200">
        <f>ROUND(I535*H535,2)</f>
        <v>0</v>
      </c>
      <c r="K535" s="196" t="s">
        <v>241</v>
      </c>
      <c r="L535" s="42"/>
      <c r="M535" s="250" t="s">
        <v>19</v>
      </c>
      <c r="N535" s="251" t="s">
        <v>46</v>
      </c>
      <c r="O535" s="214"/>
      <c r="P535" s="252">
        <f>O535*H535</f>
        <v>0</v>
      </c>
      <c r="Q535" s="252">
        <v>0</v>
      </c>
      <c r="R535" s="252">
        <f>Q535*H535</f>
        <v>0</v>
      </c>
      <c r="S535" s="252">
        <v>0</v>
      </c>
      <c r="T535" s="253">
        <f>S535*H535</f>
        <v>0</v>
      </c>
      <c r="U535" s="36"/>
      <c r="V535" s="36"/>
      <c r="W535" s="36"/>
      <c r="X535" s="36"/>
      <c r="Y535" s="36"/>
      <c r="Z535" s="36"/>
      <c r="AA535" s="36"/>
      <c r="AB535" s="36"/>
      <c r="AC535" s="36"/>
      <c r="AD535" s="36"/>
      <c r="AE535" s="36"/>
      <c r="AR535" s="205" t="s">
        <v>232</v>
      </c>
      <c r="AT535" s="205" t="s">
        <v>127</v>
      </c>
      <c r="AU535" s="205" t="s">
        <v>85</v>
      </c>
      <c r="AY535" s="15" t="s">
        <v>126</v>
      </c>
      <c r="BE535" s="206">
        <f>IF(N535="základní",J535,0)</f>
        <v>0</v>
      </c>
      <c r="BF535" s="206">
        <f>IF(N535="snížená",J535,0)</f>
        <v>0</v>
      </c>
      <c r="BG535" s="206">
        <f>IF(N535="zákl. přenesená",J535,0)</f>
        <v>0</v>
      </c>
      <c r="BH535" s="206">
        <f>IF(N535="sníž. přenesená",J535,0)</f>
        <v>0</v>
      </c>
      <c r="BI535" s="206">
        <f>IF(N535="nulová",J535,0)</f>
        <v>0</v>
      </c>
      <c r="BJ535" s="15" t="s">
        <v>83</v>
      </c>
      <c r="BK535" s="206">
        <f>ROUND(I535*H535,2)</f>
        <v>0</v>
      </c>
      <c r="BL535" s="15" t="s">
        <v>232</v>
      </c>
      <c r="BM535" s="205" t="s">
        <v>1284</v>
      </c>
    </row>
    <row r="536" s="2" customFormat="1" ht="6.96" customHeight="1">
      <c r="A536" s="36"/>
      <c r="B536" s="57"/>
      <c r="C536" s="58"/>
      <c r="D536" s="58"/>
      <c r="E536" s="58"/>
      <c r="F536" s="58"/>
      <c r="G536" s="58"/>
      <c r="H536" s="58"/>
      <c r="I536" s="58"/>
      <c r="J536" s="58"/>
      <c r="K536" s="58"/>
      <c r="L536" s="42"/>
      <c r="M536" s="36"/>
      <c r="O536" s="36"/>
      <c r="P536" s="36"/>
      <c r="Q536" s="36"/>
      <c r="R536" s="36"/>
      <c r="S536" s="36"/>
      <c r="T536" s="36"/>
      <c r="U536" s="36"/>
      <c r="V536" s="36"/>
      <c r="W536" s="36"/>
      <c r="X536" s="36"/>
      <c r="Y536" s="36"/>
      <c r="Z536" s="36"/>
      <c r="AA536" s="36"/>
      <c r="AB536" s="36"/>
      <c r="AC536" s="36"/>
      <c r="AD536" s="36"/>
      <c r="AE536" s="36"/>
    </row>
  </sheetData>
  <sheetProtection sheet="1" autoFilter="0" formatColumns="0" formatRows="0" objects="1" scenarios="1" spinCount="100000" saltValue="laNb7jexWHDzFzlZqIC+N4yZ6y1IGDKRnbQjn34hPX9aKS4IgKyjDdnbYDQKw2AK8AxataDdOmLM4uAr/E1C9Q==" hashValue="WWceY+NSQtCrlY0C/tDSxVstxXh4GO7w4EF88OjKMzLrCtR7t7ZU+o21AXF/bBH0J+3luD0sLvWhnU/YS8CR0A==" algorithmName="SHA-512" password="CC35"/>
  <autoFilter ref="C99:K535"/>
  <mergeCells count="9">
    <mergeCell ref="E7:H7"/>
    <mergeCell ref="E9:H9"/>
    <mergeCell ref="E18:H18"/>
    <mergeCell ref="E27:H27"/>
    <mergeCell ref="E48:H48"/>
    <mergeCell ref="E50:H50"/>
    <mergeCell ref="E90:H90"/>
    <mergeCell ref="E92:H92"/>
    <mergeCell ref="L2:V2"/>
  </mergeCells>
  <hyperlinks>
    <hyperlink ref="F109" r:id="rId1" display="https://podminky.urs.cz/item/CS_URS_2025_01/273322511"/>
    <hyperlink ref="F116" r:id="rId2" display="https://podminky.urs.cz/item/CS_URS_2025_01/273322511´"/>
    <hyperlink ref="F121" r:id="rId3" display="https://podminky.urs.cz/item/CS_URS_2025_01/273322611"/>
    <hyperlink ref="F128" r:id="rId4" display="https://podminky.urs.cz/item/CS_URS_2025_01/273325912"/>
    <hyperlink ref="F131" r:id="rId5" display="https://podminky.urs.cz/item/CS_URS_2025_01/273351121"/>
    <hyperlink ref="F139" r:id="rId6" display="https://podminky.urs.cz/item/CS_URS_2025_01/273351122"/>
    <hyperlink ref="F141" r:id="rId7" display="https://podminky.urs.cz/item/CS_URS_2025_01/273361821"/>
    <hyperlink ref="F147" r:id="rId8" display="https://podminky.urs.cz/item/CS_URS_2025_01/273362021"/>
    <hyperlink ref="F154" r:id="rId9" display="https://podminky.urs.cz/item/CS_URS_2025_01/279113131"/>
    <hyperlink ref="F157" r:id="rId10" display="https://podminky.urs.cz/item/CS_URS_2025_01/279322511"/>
    <hyperlink ref="F161" r:id="rId11" display="https://podminky.urs.cz/item/CS_URS_2025_01/279351311"/>
    <hyperlink ref="F164" r:id="rId12" display="https://podminky.urs.cz/item/CS_URS_2025_01/279351312"/>
    <hyperlink ref="F166" r:id="rId13" display="https://podminky.urs.cz/item/CS_URS_2025_01/279361821"/>
    <hyperlink ref="F169" r:id="rId14" display="https://podminky.urs.cz/item/CS_URS_2025_01/633111111"/>
    <hyperlink ref="F175" r:id="rId15" display="https://podminky.urs.cz/item/CS_URS_2025_01/342271212"/>
    <hyperlink ref="F179" r:id="rId16" display="https://podminky.urs.cz/item/CS_URS_2025_01/342291131"/>
    <hyperlink ref="F182" r:id="rId17" display="https://podminky.urs.cz/item/CS_URS_2025_01/612631001"/>
    <hyperlink ref="F185" r:id="rId18" display="https://podminky.urs.cz/item/CS_URS_2025_01/411121243"/>
    <hyperlink ref="F190" r:id="rId19" display="https://podminky.urs.cz/item/CS_URS_2025_01/411321414"/>
    <hyperlink ref="F194" r:id="rId20" display="https://podminky.urs.cz/item/CS_URS_2025_01/411322424"/>
    <hyperlink ref="F198" r:id="rId21" display="https://podminky.urs.cz/item/CS_URS_2025_01/411351011"/>
    <hyperlink ref="F202" r:id="rId22" display="https://podminky.urs.cz/item/CS_URS_2025_01/411351012"/>
    <hyperlink ref="F206" r:id="rId23" display="https://podminky.urs.cz/item/CS_URS_2025_01/411354271"/>
    <hyperlink ref="F208" r:id="rId24" display="https://podminky.urs.cz/item/CS_URS_2025_01/411354313"/>
    <hyperlink ref="F211" r:id="rId25" display="https://podminky.urs.cz/item/CS_URS_2025_01/411354314"/>
    <hyperlink ref="F213" r:id="rId26" display="https://podminky.urs.cz/item/CS_URS_2025_01/413232211"/>
    <hyperlink ref="F216" r:id="rId27" display="https://podminky.urs.cz/item/CS_URS_2025_01/413941133"/>
    <hyperlink ref="F222" r:id="rId28" display="https://podminky.urs.cz/item/CS_URS_2025_01/631311114"/>
    <hyperlink ref="F225" r:id="rId29" display="https://podminky.urs.cz/item/CS_URS_2025_01/631311116R"/>
    <hyperlink ref="F229" r:id="rId30" display="https://podminky.urs.cz/item/CS_URS_2025_01/631311124"/>
    <hyperlink ref="F237" r:id="rId31" display="https://podminky.urs.cz/item/CS_URS_2025_01/631319013R"/>
    <hyperlink ref="F239" r:id="rId32" display="https://podminky.urs.cz/item/CS_URS_2025_01/631319171"/>
    <hyperlink ref="F247" r:id="rId33" display="https://podminky.urs.cz/item/CS_URS_2025_01/631351101"/>
    <hyperlink ref="F250" r:id="rId34" display="https://podminky.urs.cz/item/CS_URS_2025_01/631351102"/>
    <hyperlink ref="F252" r:id="rId35" display="https://podminky.urs.cz/item/CS_URS_2025_01/631362021"/>
    <hyperlink ref="F258" r:id="rId36" display="https://podminky.urs.cz/item/CS_URS_2025_01/632450132"/>
    <hyperlink ref="F261" r:id="rId37" display="https://podminky.urs.cz/item/CS_URS_2025_01/634112115"/>
    <hyperlink ref="F264" r:id="rId38" display="https://podminky.urs.cz/item/CS_URS_2025_01/634112116"/>
    <hyperlink ref="F269" r:id="rId39" display="https://podminky.urs.cz/item/CS_URS_2025_01/634663111"/>
    <hyperlink ref="F280" r:id="rId40" display="https://podminky.urs.cz/item/CS_URS_2025_01/899113112"/>
    <hyperlink ref="F285" r:id="rId41" display="https://podminky.urs.cz/item/CS_URS_2025_01/935932418"/>
    <hyperlink ref="F288" r:id="rId42" display="https://podminky.urs.cz/item/CS_URS_2025_01/952901221"/>
    <hyperlink ref="F291" r:id="rId43" display="https://podminky.urs.cz/item/CS_URS_2025_01/952901411"/>
    <hyperlink ref="F294" r:id="rId44" display="https://podminky.urs.cz/item/CS_URS_2025_01/953312111"/>
    <hyperlink ref="F299" r:id="rId45" display="https://podminky.urs.cz/item/CS_URS_2025_01/953334423"/>
    <hyperlink ref="F302" r:id="rId46" display="https://podminky.urs.cz/item/CS_URS_2025_01/953943125"/>
    <hyperlink ref="F305" r:id="rId47" display="https://podminky.urs.cz/item/CS_URS_2025_01/985131111"/>
    <hyperlink ref="F307" r:id="rId48" display="https://podminky.urs.cz/item/CS_URS_2025_01/985312131"/>
    <hyperlink ref="F309" r:id="rId49" display="https://podminky.urs.cz/item/CS_URS_2025_01/985323111"/>
    <hyperlink ref="F312" r:id="rId50" display="https://podminky.urs.cz/item/CS_URS_2025_01/985331211"/>
    <hyperlink ref="F317" r:id="rId51" display="https://podminky.urs.cz/item/CS_URS_2025_01/985331912"/>
    <hyperlink ref="F320" r:id="rId52" display="https://podminky.urs.cz/item/CS_URS_2025_01/998021021"/>
    <hyperlink ref="F324" r:id="rId53" display="https://podminky.urs.cz/item/CS_URS_2025_01/711111002"/>
    <hyperlink ref="F329" r:id="rId54" display="https://podminky.urs.cz/item/CS_URS_2025_01/711112002"/>
    <hyperlink ref="F334" r:id="rId55" display="https://podminky.urs.cz/item/CS_URS_2025_01/711141559"/>
    <hyperlink ref="F340" r:id="rId56" display="https://podminky.urs.cz/item/CS_URS_2025_01/711142559"/>
    <hyperlink ref="F350" r:id="rId57" display="https://podminky.urs.cz/item/CS_URS_2025_01/711471051"/>
    <hyperlink ref="F355" r:id="rId58" display="https://podminky.urs.cz/item/CS_URS_2025_01/711471053"/>
    <hyperlink ref="F360" r:id="rId59" display="https://podminky.urs.cz/item/CS_URS_2025_01/711472051"/>
    <hyperlink ref="F365" r:id="rId60" display="https://podminky.urs.cz/item/CS_URS_2025_01/711491171"/>
    <hyperlink ref="F370" r:id="rId61" display="https://podminky.urs.cz/item/CS_URS_2025_01/711491172"/>
    <hyperlink ref="F375" r:id="rId62" display="https://podminky.urs.cz/item/CS_URS_2025_01/711491471"/>
    <hyperlink ref="F380" r:id="rId63" display="https://podminky.urs.cz/item/CS_URS_2025_01/998711101"/>
    <hyperlink ref="F382" r:id="rId64" display="https://podminky.urs.cz/item/CS_URS_2025_01/998711192"/>
    <hyperlink ref="F385" r:id="rId65" display="https://podminky.urs.cz/item/CS_URS_2025_01/713121111"/>
    <hyperlink ref="F390" r:id="rId66" display="https://podminky.urs.cz/item/CS_URS_2025_01/713121121"/>
    <hyperlink ref="F395" r:id="rId67" display="https://podminky.urs.cz/item/CS_URS_2025_01/713121121"/>
    <hyperlink ref="F400" r:id="rId68" display="https://podminky.urs.cz/item/CS_URS_2025_01/713121121"/>
    <hyperlink ref="F405" r:id="rId69" display="https://podminky.urs.cz/item/CS_URS_2025_01/713121121"/>
    <hyperlink ref="F412" r:id="rId70" display="https://podminky.urs.cz/item/CS_URS_2025_01/998713101"/>
    <hyperlink ref="F414" r:id="rId71" display="https://podminky.urs.cz/item/CS_URS_2025_01/998713192"/>
    <hyperlink ref="F417" r:id="rId72" display="https://podminky.urs.cz/item/CS_URS_2025_01/721174044"/>
    <hyperlink ref="F420" r:id="rId73" display="https://podminky.urs.cz/item/CS_URS_2025_01/998721101"/>
    <hyperlink ref="F422" r:id="rId74" display="https://podminky.urs.cz/item/CS_URS_2025_01/998721192"/>
    <hyperlink ref="F425" r:id="rId75" display="https://podminky.urs.cz/item/CS_URS_2025_01/741110361"/>
    <hyperlink ref="F430" r:id="rId76" display="https://podminky.urs.cz/item/CS_URS_2025_01/998741101"/>
    <hyperlink ref="F432" r:id="rId77" display="https://podminky.urs.cz/item/CS_URS_2025_01/998741192"/>
    <hyperlink ref="F435" r:id="rId78" display="https://podminky.urs.cz/item/CS_URS_2025_01/742110005"/>
    <hyperlink ref="F440" r:id="rId79" display="https://podminky.urs.cz/item/CS_URS_2025_01/998742101"/>
    <hyperlink ref="F442" r:id="rId80" display="https://podminky.urs.cz/item/CS_URS_2025_01/998742192"/>
    <hyperlink ref="F447" r:id="rId81" display="https://podminky.urs.cz/item/CS_URS_2025_01/998767101"/>
    <hyperlink ref="F449" r:id="rId82" display="https://podminky.urs.cz/item/CS_URS_2025_01/998767192"/>
    <hyperlink ref="F463" r:id="rId83" display="https://podminky.urs.cz/item/CS_URS_2025_01/777111111"/>
    <hyperlink ref="F465" r:id="rId84" display="https://podminky.urs.cz/item/CS_URS_2025_01/777111121"/>
    <hyperlink ref="F468" r:id="rId85" display="https://podminky.urs.cz/item/CS_URS_2025_01/777111123"/>
    <hyperlink ref="F473" r:id="rId86" display="https://podminky.urs.cz/item/CS_URS_2025_01/777111141"/>
    <hyperlink ref="F475" r:id="rId87" display="https://podminky.urs.cz/item/CS_URS_2025_01/777131101"/>
    <hyperlink ref="F477" r:id="rId88" display="https://podminky.urs.cz/item/CS_URS_2025_01/777611143"/>
    <hyperlink ref="F479" r:id="rId89" display="https://podminky.urs.cz/item/CS_URS_2025_01/777611161"/>
    <hyperlink ref="F481" r:id="rId90" display="https://podminky.urs.cz/item/CS_URS_2025_01/777612109"/>
    <hyperlink ref="F483" r:id="rId91" display="https://podminky.urs.cz/item/CS_URS_2025_01/777612105"/>
    <hyperlink ref="F485" r:id="rId92" display="https://podminky.urs.cz/item/CS_URS_2025_01/777911111"/>
    <hyperlink ref="F488" r:id="rId93" display="https://podminky.urs.cz/item/CS_URS_2025_01/998777101"/>
    <hyperlink ref="F490" r:id="rId94" display="https://podminky.urs.cz/item/CS_URS_2025_01/998777192"/>
    <hyperlink ref="F493" r:id="rId95" display="https://podminky.urs.cz/item/CS_URS_2025_01/783101201"/>
    <hyperlink ref="F495" r:id="rId96" display="https://podminky.urs.cz/item/CS_URS_2025_01/783101203"/>
    <hyperlink ref="F497" r:id="rId97" display="https://podminky.urs.cz/item/CS_URS_2025_01/783101403"/>
    <hyperlink ref="F499" r:id="rId98" display="https://podminky.urs.cz/item/CS_URS_2025_01/783144101"/>
    <hyperlink ref="F501" r:id="rId99" display="https://podminky.urs.cz/item/CS_URS_2025_01/783147101"/>
    <hyperlink ref="F504" r:id="rId100" display="https://podminky.urs.cz/item/CS_URS_2025_01/783801505"/>
    <hyperlink ref="F506" r:id="rId101" display="https://podminky.urs.cz/item/CS_URS_2025_01/783806805"/>
    <hyperlink ref="F508" r:id="rId102" display="https://podminky.urs.cz/item/CS_URS_2025_01/783823143"/>
    <hyperlink ref="F510" r:id="rId103" display="https://podminky.urs.cz/item/CS_URS_2025_01/783827503"/>
    <hyperlink ref="F514" r:id="rId104" display="https://podminky.urs.cz/item/CS_URS_2025_01/784111001"/>
    <hyperlink ref="F516" r:id="rId105" display="https://podminky.urs.cz/item/CS_URS_2025_01/784121001"/>
    <hyperlink ref="F518" r:id="rId106" display="https://podminky.urs.cz/item/CS_URS_2025_01/784121011"/>
    <hyperlink ref="F520" r:id="rId107" display="https://podminky.urs.cz/item/CS_URS_2025_01/784181101"/>
    <hyperlink ref="F522" r:id="rId108" display="https://podminky.urs.cz/item/CS_URS_2025_01/784211121"/>
    <hyperlink ref="F527" r:id="rId109" display="https://podminky.urs.cz/item/CS_URS_2025_01/789211532"/>
    <hyperlink ref="F529" r:id="rId110" display="https://podminky.urs.cz/item/CS_URS_2025_01/78942154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95</v>
      </c>
    </row>
    <row r="3" hidden="1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85</v>
      </c>
    </row>
    <row r="4" hidden="1" s="1" customFormat="1" ht="24.96" customHeight="1">
      <c r="B4" s="18"/>
      <c r="D4" s="128" t="s">
        <v>103</v>
      </c>
      <c r="L4" s="18"/>
      <c r="M4" s="129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30" t="s">
        <v>16</v>
      </c>
      <c r="L6" s="18"/>
    </row>
    <row r="7" hidden="1" s="1" customFormat="1" ht="16.5" customHeight="1">
      <c r="B7" s="18"/>
      <c r="E7" s="131" t="str">
        <f>'Rekapitulace stavby'!K6</f>
        <v>Oprava ledové plochy na zimním stadionu v Hodoníně</v>
      </c>
      <c r="F7" s="130"/>
      <c r="G7" s="130"/>
      <c r="H7" s="130"/>
      <c r="L7" s="18"/>
    </row>
    <row r="8" hidden="1" s="2" customFormat="1" ht="12" customHeight="1">
      <c r="A8" s="36"/>
      <c r="B8" s="42"/>
      <c r="C8" s="36"/>
      <c r="D8" s="130" t="s">
        <v>104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hidden="1" s="2" customFormat="1" ht="16.5" customHeight="1">
      <c r="A9" s="36"/>
      <c r="B9" s="42"/>
      <c r="C9" s="36"/>
      <c r="D9" s="36"/>
      <c r="E9" s="133" t="s">
        <v>1285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14. 4. 2025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27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8" customHeight="1">
      <c r="A15" s="36"/>
      <c r="B15" s="42"/>
      <c r="C15" s="36"/>
      <c r="D15" s="36"/>
      <c r="E15" s="134" t="s">
        <v>28</v>
      </c>
      <c r="F15" s="36"/>
      <c r="G15" s="36"/>
      <c r="H15" s="36"/>
      <c r="I15" s="130" t="s">
        <v>29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2" customHeight="1">
      <c r="A17" s="36"/>
      <c r="B17" s="42"/>
      <c r="C17" s="36"/>
      <c r="D17" s="130" t="s">
        <v>30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29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2" customHeight="1">
      <c r="A20" s="36"/>
      <c r="B20" s="42"/>
      <c r="C20" s="36"/>
      <c r="D20" s="130" t="s">
        <v>32</v>
      </c>
      <c r="E20" s="36"/>
      <c r="F20" s="36"/>
      <c r="G20" s="36"/>
      <c r="H20" s="36"/>
      <c r="I20" s="130" t="s">
        <v>26</v>
      </c>
      <c r="J20" s="134" t="s">
        <v>33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18" customHeight="1">
      <c r="A21" s="36"/>
      <c r="B21" s="42"/>
      <c r="C21" s="36"/>
      <c r="D21" s="36"/>
      <c r="E21" s="134" t="s">
        <v>34</v>
      </c>
      <c r="F21" s="36"/>
      <c r="G21" s="36"/>
      <c r="H21" s="36"/>
      <c r="I21" s="130" t="s">
        <v>29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2" customHeight="1">
      <c r="A23" s="36"/>
      <c r="B23" s="42"/>
      <c r="C23" s="36"/>
      <c r="D23" s="130" t="s">
        <v>36</v>
      </c>
      <c r="E23" s="36"/>
      <c r="F23" s="36"/>
      <c r="G23" s="36"/>
      <c r="H23" s="36"/>
      <c r="I23" s="130" t="s">
        <v>26</v>
      </c>
      <c r="J23" s="134" t="str">
        <f>IF('Rekapitulace stavby'!AN19="","",'Rekapitulace stavby'!AN19)</f>
        <v>68532962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18" customHeight="1">
      <c r="A24" s="36"/>
      <c r="B24" s="42"/>
      <c r="C24" s="36"/>
      <c r="D24" s="36"/>
      <c r="E24" s="134" t="str">
        <f>IF('Rekapitulace stavby'!E20="","",'Rekapitulace stavby'!E20)</f>
        <v>H. Urban</v>
      </c>
      <c r="F24" s="36"/>
      <c r="G24" s="36"/>
      <c r="H24" s="36"/>
      <c r="I24" s="130" t="s">
        <v>29</v>
      </c>
      <c r="J24" s="134" t="str">
        <f>IF('Rekapitulace stavby'!AN20="","",'Rekapitulace stavby'!AN20)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2" customHeight="1">
      <c r="A26" s="36"/>
      <c r="B26" s="42"/>
      <c r="C26" s="36"/>
      <c r="D26" s="130" t="s">
        <v>39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hidden="1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hidden="1" s="2" customFormat="1" ht="25.44" customHeight="1">
      <c r="A30" s="36"/>
      <c r="B30" s="42"/>
      <c r="C30" s="36"/>
      <c r="D30" s="141" t="s">
        <v>41</v>
      </c>
      <c r="E30" s="36"/>
      <c r="F30" s="36"/>
      <c r="G30" s="36"/>
      <c r="H30" s="36"/>
      <c r="I30" s="36"/>
      <c r="J30" s="142">
        <f>ROUND(J85,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14.4" customHeight="1">
      <c r="A32" s="36"/>
      <c r="B32" s="42"/>
      <c r="C32" s="36"/>
      <c r="D32" s="36"/>
      <c r="E32" s="36"/>
      <c r="F32" s="143" t="s">
        <v>43</v>
      </c>
      <c r="G32" s="36"/>
      <c r="H32" s="36"/>
      <c r="I32" s="143" t="s">
        <v>42</v>
      </c>
      <c r="J32" s="143" t="s">
        <v>44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144" t="s">
        <v>45</v>
      </c>
      <c r="E33" s="130" t="s">
        <v>46</v>
      </c>
      <c r="F33" s="145">
        <f>ROUND((SUM(BE85:BE106)),  2)</f>
        <v>0</v>
      </c>
      <c r="G33" s="36"/>
      <c r="H33" s="36"/>
      <c r="I33" s="146">
        <v>0.20999999999999999</v>
      </c>
      <c r="J33" s="145">
        <f>ROUND(((SUM(BE85:BE106))*I33),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0" t="s">
        <v>47</v>
      </c>
      <c r="F34" s="145">
        <f>ROUND((SUM(BF85:BF106)),  2)</f>
        <v>0</v>
      </c>
      <c r="G34" s="36"/>
      <c r="H34" s="36"/>
      <c r="I34" s="146">
        <v>0.12</v>
      </c>
      <c r="J34" s="145">
        <f>ROUND(((SUM(BF85:BF106))*I34),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48</v>
      </c>
      <c r="F35" s="145">
        <f>ROUND((SUM(BG85:BG106)),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49</v>
      </c>
      <c r="F36" s="145">
        <f>ROUND((SUM(BH85:BH106)),  2)</f>
        <v>0</v>
      </c>
      <c r="G36" s="36"/>
      <c r="H36" s="36"/>
      <c r="I36" s="146">
        <v>0.12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50</v>
      </c>
      <c r="F37" s="145">
        <f>ROUND((SUM(BI85:BI106)),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25.44" customHeight="1">
      <c r="A39" s="36"/>
      <c r="B39" s="42"/>
      <c r="C39" s="147"/>
      <c r="D39" s="148" t="s">
        <v>51</v>
      </c>
      <c r="E39" s="149"/>
      <c r="F39" s="149"/>
      <c r="G39" s="150" t="s">
        <v>52</v>
      </c>
      <c r="H39" s="151" t="s">
        <v>53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/>
    <row r="42" hidden="1"/>
    <row r="43" hidden="1"/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106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ledové plochy na zimním stadionu v Hodoníně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104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040 - MANTINELY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Tyršova 3588/10</v>
      </c>
      <c r="G52" s="38"/>
      <c r="H52" s="38"/>
      <c r="I52" s="30" t="s">
        <v>23</v>
      </c>
      <c r="J52" s="70" t="str">
        <f>IF(J12="","",J12)</f>
        <v>14. 4. 2025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40.05" customHeight="1">
      <c r="A54" s="36"/>
      <c r="B54" s="37"/>
      <c r="C54" s="30" t="s">
        <v>25</v>
      </c>
      <c r="D54" s="38"/>
      <c r="E54" s="38"/>
      <c r="F54" s="25" t="str">
        <f>E15</f>
        <v>Město Hodonín, Masarykovo náměstí 53/1, Hodonín</v>
      </c>
      <c r="G54" s="38"/>
      <c r="H54" s="38"/>
      <c r="I54" s="30" t="s">
        <v>32</v>
      </c>
      <c r="J54" s="34" t="str">
        <f>E21</f>
        <v xml:space="preserve">B.B.D. s.r.o., Rumunská 25, Praha 2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30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>H. Urban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107</v>
      </c>
      <c r="D57" s="160"/>
      <c r="E57" s="160"/>
      <c r="F57" s="160"/>
      <c r="G57" s="160"/>
      <c r="H57" s="160"/>
      <c r="I57" s="160"/>
      <c r="J57" s="161" t="s">
        <v>108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73</v>
      </c>
      <c r="D59" s="38"/>
      <c r="E59" s="38"/>
      <c r="F59" s="38"/>
      <c r="G59" s="38"/>
      <c r="H59" s="38"/>
      <c r="I59" s="38"/>
      <c r="J59" s="100">
        <f>J85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109</v>
      </c>
    </row>
    <row r="60" s="9" customFormat="1" ht="24.96" customHeight="1">
      <c r="A60" s="9"/>
      <c r="B60" s="163"/>
      <c r="C60" s="164"/>
      <c r="D60" s="165" t="s">
        <v>1286</v>
      </c>
      <c r="E60" s="166"/>
      <c r="F60" s="166"/>
      <c r="G60" s="166"/>
      <c r="H60" s="166"/>
      <c r="I60" s="166"/>
      <c r="J60" s="167">
        <f>J86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6"/>
      <c r="C61" s="217"/>
      <c r="D61" s="218" t="s">
        <v>1287</v>
      </c>
      <c r="E61" s="219"/>
      <c r="F61" s="219"/>
      <c r="G61" s="219"/>
      <c r="H61" s="219"/>
      <c r="I61" s="219"/>
      <c r="J61" s="220">
        <f>J87</f>
        <v>0</v>
      </c>
      <c r="K61" s="217"/>
      <c r="L61" s="221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9" customFormat="1" ht="24.96" customHeight="1">
      <c r="A62" s="9"/>
      <c r="B62" s="163"/>
      <c r="C62" s="164"/>
      <c r="D62" s="165" t="s">
        <v>1288</v>
      </c>
      <c r="E62" s="166"/>
      <c r="F62" s="166"/>
      <c r="G62" s="166"/>
      <c r="H62" s="166"/>
      <c r="I62" s="166"/>
      <c r="J62" s="167">
        <f>J89</f>
        <v>0</v>
      </c>
      <c r="K62" s="164"/>
      <c r="L62" s="168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2" customFormat="1" ht="19.92" customHeight="1">
      <c r="A63" s="12"/>
      <c r="B63" s="216"/>
      <c r="C63" s="217"/>
      <c r="D63" s="218" t="s">
        <v>1289</v>
      </c>
      <c r="E63" s="219"/>
      <c r="F63" s="219"/>
      <c r="G63" s="219"/>
      <c r="H63" s="219"/>
      <c r="I63" s="219"/>
      <c r="J63" s="220">
        <f>J90</f>
        <v>0</v>
      </c>
      <c r="K63" s="217"/>
      <c r="L63" s="221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16"/>
      <c r="C64" s="217"/>
      <c r="D64" s="218" t="s">
        <v>1290</v>
      </c>
      <c r="E64" s="219"/>
      <c r="F64" s="219"/>
      <c r="G64" s="219"/>
      <c r="H64" s="219"/>
      <c r="I64" s="219"/>
      <c r="J64" s="220">
        <f>J96</f>
        <v>0</v>
      </c>
      <c r="K64" s="217"/>
      <c r="L64" s="221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16"/>
      <c r="C65" s="217"/>
      <c r="D65" s="218" t="s">
        <v>1291</v>
      </c>
      <c r="E65" s="219"/>
      <c r="F65" s="219"/>
      <c r="G65" s="219"/>
      <c r="H65" s="219"/>
      <c r="I65" s="219"/>
      <c r="J65" s="220">
        <f>J103</f>
        <v>0</v>
      </c>
      <c r="K65" s="217"/>
      <c r="L65" s="221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2" customFormat="1" ht="21.84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57"/>
      <c r="C67" s="58"/>
      <c r="D67" s="58"/>
      <c r="E67" s="58"/>
      <c r="F67" s="58"/>
      <c r="G67" s="58"/>
      <c r="H67" s="58"/>
      <c r="I67" s="58"/>
      <c r="J67" s="58"/>
      <c r="K67" s="5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="2" customFormat="1" ht="6.96" customHeight="1">
      <c r="A71" s="36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24.96" customHeight="1">
      <c r="A72" s="36"/>
      <c r="B72" s="37"/>
      <c r="C72" s="21" t="s">
        <v>111</v>
      </c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16</v>
      </c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158" t="str">
        <f>E7</f>
        <v>Oprava ledové plochy na zimním stadionu v Hodoníně</v>
      </c>
      <c r="F75" s="30"/>
      <c r="G75" s="30"/>
      <c r="H75" s="30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104</v>
      </c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E9</f>
        <v>040 - MANTINELY</v>
      </c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21</v>
      </c>
      <c r="D79" s="38"/>
      <c r="E79" s="38"/>
      <c r="F79" s="25" t="str">
        <f>F12</f>
        <v>Tyršova 3588/10</v>
      </c>
      <c r="G79" s="38"/>
      <c r="H79" s="38"/>
      <c r="I79" s="30" t="s">
        <v>23</v>
      </c>
      <c r="J79" s="70" t="str">
        <f>IF(J12="","",J12)</f>
        <v>14. 4. 2025</v>
      </c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40.05" customHeight="1">
      <c r="A81" s="36"/>
      <c r="B81" s="37"/>
      <c r="C81" s="30" t="s">
        <v>25</v>
      </c>
      <c r="D81" s="38"/>
      <c r="E81" s="38"/>
      <c r="F81" s="25" t="str">
        <f>E15</f>
        <v>Město Hodonín, Masarykovo náměstí 53/1, Hodonín</v>
      </c>
      <c r="G81" s="38"/>
      <c r="H81" s="38"/>
      <c r="I81" s="30" t="s">
        <v>32</v>
      </c>
      <c r="J81" s="34" t="str">
        <f>E21</f>
        <v xml:space="preserve">B.B.D. s.r.o., Rumunská 25, Praha 2 </v>
      </c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30</v>
      </c>
      <c r="D82" s="38"/>
      <c r="E82" s="38"/>
      <c r="F82" s="25" t="str">
        <f>IF(E18="","",E18)</f>
        <v>Vyplň údaj</v>
      </c>
      <c r="G82" s="38"/>
      <c r="H82" s="38"/>
      <c r="I82" s="30" t="s">
        <v>36</v>
      </c>
      <c r="J82" s="34" t="str">
        <f>E24</f>
        <v>H. Urban</v>
      </c>
      <c r="K82" s="38"/>
      <c r="L82" s="13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3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10" customFormat="1" ht="29.28" customHeight="1">
      <c r="A84" s="169"/>
      <c r="B84" s="170"/>
      <c r="C84" s="171" t="s">
        <v>112</v>
      </c>
      <c r="D84" s="172" t="s">
        <v>60</v>
      </c>
      <c r="E84" s="172" t="s">
        <v>56</v>
      </c>
      <c r="F84" s="172" t="s">
        <v>57</v>
      </c>
      <c r="G84" s="172" t="s">
        <v>113</v>
      </c>
      <c r="H84" s="172" t="s">
        <v>114</v>
      </c>
      <c r="I84" s="172" t="s">
        <v>115</v>
      </c>
      <c r="J84" s="172" t="s">
        <v>108</v>
      </c>
      <c r="K84" s="173" t="s">
        <v>116</v>
      </c>
      <c r="L84" s="174"/>
      <c r="M84" s="90" t="s">
        <v>19</v>
      </c>
      <c r="N84" s="91" t="s">
        <v>45</v>
      </c>
      <c r="O84" s="91" t="s">
        <v>117</v>
      </c>
      <c r="P84" s="91" t="s">
        <v>118</v>
      </c>
      <c r="Q84" s="91" t="s">
        <v>119</v>
      </c>
      <c r="R84" s="91" t="s">
        <v>120</v>
      </c>
      <c r="S84" s="91" t="s">
        <v>121</v>
      </c>
      <c r="T84" s="92" t="s">
        <v>122</v>
      </c>
      <c r="U84" s="169"/>
      <c r="V84" s="169"/>
      <c r="W84" s="169"/>
      <c r="X84" s="169"/>
      <c r="Y84" s="169"/>
      <c r="Z84" s="169"/>
      <c r="AA84" s="169"/>
      <c r="AB84" s="169"/>
      <c r="AC84" s="169"/>
      <c r="AD84" s="169"/>
      <c r="AE84" s="169"/>
    </row>
    <row r="85" s="2" customFormat="1" ht="22.8" customHeight="1">
      <c r="A85" s="36"/>
      <c r="B85" s="37"/>
      <c r="C85" s="97" t="s">
        <v>123</v>
      </c>
      <c r="D85" s="38"/>
      <c r="E85" s="38"/>
      <c r="F85" s="38"/>
      <c r="G85" s="38"/>
      <c r="H85" s="38"/>
      <c r="I85" s="38"/>
      <c r="J85" s="175">
        <f>BK85</f>
        <v>0</v>
      </c>
      <c r="K85" s="38"/>
      <c r="L85" s="42"/>
      <c r="M85" s="93"/>
      <c r="N85" s="176"/>
      <c r="O85" s="94"/>
      <c r="P85" s="177">
        <f>P86+P89</f>
        <v>0</v>
      </c>
      <c r="Q85" s="94"/>
      <c r="R85" s="177">
        <f>R86+R89</f>
        <v>0</v>
      </c>
      <c r="S85" s="94"/>
      <c r="T85" s="178">
        <f>T86+T89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74</v>
      </c>
      <c r="AU85" s="15" t="s">
        <v>109</v>
      </c>
      <c r="BK85" s="179">
        <f>BK86+BK89</f>
        <v>0</v>
      </c>
    </row>
    <row r="86" s="11" customFormat="1" ht="25.92" customHeight="1">
      <c r="A86" s="11"/>
      <c r="B86" s="180"/>
      <c r="C86" s="181"/>
      <c r="D86" s="182" t="s">
        <v>74</v>
      </c>
      <c r="E86" s="183" t="s">
        <v>388</v>
      </c>
      <c r="F86" s="183" t="s">
        <v>388</v>
      </c>
      <c r="G86" s="181"/>
      <c r="H86" s="181"/>
      <c r="I86" s="184"/>
      <c r="J86" s="185">
        <f>BK86</f>
        <v>0</v>
      </c>
      <c r="K86" s="181"/>
      <c r="L86" s="186"/>
      <c r="M86" s="187"/>
      <c r="N86" s="188"/>
      <c r="O86" s="188"/>
      <c r="P86" s="189">
        <f>P87</f>
        <v>0</v>
      </c>
      <c r="Q86" s="188"/>
      <c r="R86" s="189">
        <f>R87</f>
        <v>0</v>
      </c>
      <c r="S86" s="188"/>
      <c r="T86" s="190">
        <f>T87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91" t="s">
        <v>85</v>
      </c>
      <c r="AT86" s="192" t="s">
        <v>74</v>
      </c>
      <c r="AU86" s="192" t="s">
        <v>75</v>
      </c>
      <c r="AY86" s="191" t="s">
        <v>126</v>
      </c>
      <c r="BK86" s="193">
        <f>BK87</f>
        <v>0</v>
      </c>
    </row>
    <row r="87" s="11" customFormat="1" ht="22.8" customHeight="1">
      <c r="A87" s="11"/>
      <c r="B87" s="180"/>
      <c r="C87" s="181"/>
      <c r="D87" s="182" t="s">
        <v>74</v>
      </c>
      <c r="E87" s="222" t="s">
        <v>1292</v>
      </c>
      <c r="F87" s="222" t="s">
        <v>1293</v>
      </c>
      <c r="G87" s="181"/>
      <c r="H87" s="181"/>
      <c r="I87" s="184"/>
      <c r="J87" s="223">
        <f>BK87</f>
        <v>0</v>
      </c>
      <c r="K87" s="181"/>
      <c r="L87" s="186"/>
      <c r="M87" s="187"/>
      <c r="N87" s="188"/>
      <c r="O87" s="188"/>
      <c r="P87" s="189">
        <f>P88</f>
        <v>0</v>
      </c>
      <c r="Q87" s="188"/>
      <c r="R87" s="189">
        <f>R88</f>
        <v>0</v>
      </c>
      <c r="S87" s="188"/>
      <c r="T87" s="190">
        <f>T88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1" t="s">
        <v>83</v>
      </c>
      <c r="AT87" s="192" t="s">
        <v>74</v>
      </c>
      <c r="AU87" s="192" t="s">
        <v>83</v>
      </c>
      <c r="AY87" s="191" t="s">
        <v>126</v>
      </c>
      <c r="BK87" s="193">
        <f>BK88</f>
        <v>0</v>
      </c>
    </row>
    <row r="88" s="2" customFormat="1" ht="76.35" customHeight="1">
      <c r="A88" s="36"/>
      <c r="B88" s="37"/>
      <c r="C88" s="194" t="s">
        <v>83</v>
      </c>
      <c r="D88" s="194" t="s">
        <v>127</v>
      </c>
      <c r="E88" s="195" t="s">
        <v>1294</v>
      </c>
      <c r="F88" s="196" t="s">
        <v>1295</v>
      </c>
      <c r="G88" s="197" t="s">
        <v>130</v>
      </c>
      <c r="H88" s="198">
        <v>1</v>
      </c>
      <c r="I88" s="199"/>
      <c r="J88" s="200">
        <f>ROUND(I88*H88,2)</f>
        <v>0</v>
      </c>
      <c r="K88" s="196" t="s">
        <v>241</v>
      </c>
      <c r="L88" s="42"/>
      <c r="M88" s="201" t="s">
        <v>19</v>
      </c>
      <c r="N88" s="202" t="s">
        <v>46</v>
      </c>
      <c r="O88" s="82"/>
      <c r="P88" s="203">
        <f>O88*H88</f>
        <v>0</v>
      </c>
      <c r="Q88" s="203">
        <v>0</v>
      </c>
      <c r="R88" s="203">
        <f>Q88*H88</f>
        <v>0</v>
      </c>
      <c r="S88" s="203">
        <v>0</v>
      </c>
      <c r="T88" s="204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5" t="s">
        <v>232</v>
      </c>
      <c r="AT88" s="205" t="s">
        <v>127</v>
      </c>
      <c r="AU88" s="205" t="s">
        <v>85</v>
      </c>
      <c r="AY88" s="15" t="s">
        <v>126</v>
      </c>
      <c r="BE88" s="206">
        <f>IF(N88="základní",J88,0)</f>
        <v>0</v>
      </c>
      <c r="BF88" s="206">
        <f>IF(N88="snížená",J88,0)</f>
        <v>0</v>
      </c>
      <c r="BG88" s="206">
        <f>IF(N88="zákl. přenesená",J88,0)</f>
        <v>0</v>
      </c>
      <c r="BH88" s="206">
        <f>IF(N88="sníž. přenesená",J88,0)</f>
        <v>0</v>
      </c>
      <c r="BI88" s="206">
        <f>IF(N88="nulová",J88,0)</f>
        <v>0</v>
      </c>
      <c r="BJ88" s="15" t="s">
        <v>83</v>
      </c>
      <c r="BK88" s="206">
        <f>ROUND(I88*H88,2)</f>
        <v>0</v>
      </c>
      <c r="BL88" s="15" t="s">
        <v>232</v>
      </c>
      <c r="BM88" s="205" t="s">
        <v>1296</v>
      </c>
    </row>
    <row r="89" s="11" customFormat="1" ht="25.92" customHeight="1">
      <c r="A89" s="11"/>
      <c r="B89" s="180"/>
      <c r="C89" s="181"/>
      <c r="D89" s="182" t="s">
        <v>74</v>
      </c>
      <c r="E89" s="183" t="s">
        <v>1297</v>
      </c>
      <c r="F89" s="183" t="s">
        <v>1298</v>
      </c>
      <c r="G89" s="181"/>
      <c r="H89" s="181"/>
      <c r="I89" s="184"/>
      <c r="J89" s="185">
        <f>BK89</f>
        <v>0</v>
      </c>
      <c r="K89" s="181"/>
      <c r="L89" s="186"/>
      <c r="M89" s="187"/>
      <c r="N89" s="188"/>
      <c r="O89" s="188"/>
      <c r="P89" s="189">
        <f>P90+P96+P103</f>
        <v>0</v>
      </c>
      <c r="Q89" s="188"/>
      <c r="R89" s="189">
        <f>R90+R96+R103</f>
        <v>0</v>
      </c>
      <c r="S89" s="188"/>
      <c r="T89" s="190">
        <f>T90+T96+T103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191" t="s">
        <v>85</v>
      </c>
      <c r="AT89" s="192" t="s">
        <v>74</v>
      </c>
      <c r="AU89" s="192" t="s">
        <v>75</v>
      </c>
      <c r="AY89" s="191" t="s">
        <v>126</v>
      </c>
      <c r="BK89" s="193">
        <f>BK90+BK96+BK103</f>
        <v>0</v>
      </c>
    </row>
    <row r="90" s="11" customFormat="1" ht="22.8" customHeight="1">
      <c r="A90" s="11"/>
      <c r="B90" s="180"/>
      <c r="C90" s="181"/>
      <c r="D90" s="182" t="s">
        <v>74</v>
      </c>
      <c r="E90" s="222" t="s">
        <v>83</v>
      </c>
      <c r="F90" s="222" t="s">
        <v>1299</v>
      </c>
      <c r="G90" s="181"/>
      <c r="H90" s="181"/>
      <c r="I90" s="184"/>
      <c r="J90" s="223">
        <f>BK90</f>
        <v>0</v>
      </c>
      <c r="K90" s="181"/>
      <c r="L90" s="186"/>
      <c r="M90" s="187"/>
      <c r="N90" s="188"/>
      <c r="O90" s="188"/>
      <c r="P90" s="189">
        <f>SUM(P91:P95)</f>
        <v>0</v>
      </c>
      <c r="Q90" s="188"/>
      <c r="R90" s="189">
        <f>SUM(R91:R95)</f>
        <v>0</v>
      </c>
      <c r="S90" s="188"/>
      <c r="T90" s="190">
        <f>SUM(T91:T95)</f>
        <v>0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191" t="s">
        <v>85</v>
      </c>
      <c r="AT90" s="192" t="s">
        <v>74</v>
      </c>
      <c r="AU90" s="192" t="s">
        <v>83</v>
      </c>
      <c r="AY90" s="191" t="s">
        <v>126</v>
      </c>
      <c r="BK90" s="193">
        <f>SUM(BK91:BK95)</f>
        <v>0</v>
      </c>
    </row>
    <row r="91" s="2" customFormat="1" ht="24.15" customHeight="1">
      <c r="A91" s="36"/>
      <c r="B91" s="37"/>
      <c r="C91" s="194" t="s">
        <v>85</v>
      </c>
      <c r="D91" s="194" t="s">
        <v>127</v>
      </c>
      <c r="E91" s="195" t="s">
        <v>1300</v>
      </c>
      <c r="F91" s="196" t="s">
        <v>1301</v>
      </c>
      <c r="G91" s="197" t="s">
        <v>1302</v>
      </c>
      <c r="H91" s="198">
        <v>1</v>
      </c>
      <c r="I91" s="199"/>
      <c r="J91" s="200">
        <f>ROUND(I91*H91,2)</f>
        <v>0</v>
      </c>
      <c r="K91" s="196" t="s">
        <v>241</v>
      </c>
      <c r="L91" s="42"/>
      <c r="M91" s="201" t="s">
        <v>19</v>
      </c>
      <c r="N91" s="202" t="s">
        <v>46</v>
      </c>
      <c r="O91" s="82"/>
      <c r="P91" s="203">
        <f>O91*H91</f>
        <v>0</v>
      </c>
      <c r="Q91" s="203">
        <v>0</v>
      </c>
      <c r="R91" s="203">
        <f>Q91*H91</f>
        <v>0</v>
      </c>
      <c r="S91" s="203">
        <v>0</v>
      </c>
      <c r="T91" s="204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5" t="s">
        <v>232</v>
      </c>
      <c r="AT91" s="205" t="s">
        <v>127</v>
      </c>
      <c r="AU91" s="205" t="s">
        <v>85</v>
      </c>
      <c r="AY91" s="15" t="s">
        <v>126</v>
      </c>
      <c r="BE91" s="206">
        <f>IF(N91="základní",J91,0)</f>
        <v>0</v>
      </c>
      <c r="BF91" s="206">
        <f>IF(N91="snížená",J91,0)</f>
        <v>0</v>
      </c>
      <c r="BG91" s="206">
        <f>IF(N91="zákl. přenesená",J91,0)</f>
        <v>0</v>
      </c>
      <c r="BH91" s="206">
        <f>IF(N91="sníž. přenesená",J91,0)</f>
        <v>0</v>
      </c>
      <c r="BI91" s="206">
        <f>IF(N91="nulová",J91,0)</f>
        <v>0</v>
      </c>
      <c r="BJ91" s="15" t="s">
        <v>83</v>
      </c>
      <c r="BK91" s="206">
        <f>ROUND(I91*H91,2)</f>
        <v>0</v>
      </c>
      <c r="BL91" s="15" t="s">
        <v>232</v>
      </c>
      <c r="BM91" s="205" t="s">
        <v>1303</v>
      </c>
    </row>
    <row r="92" s="2" customFormat="1" ht="24.15" customHeight="1">
      <c r="A92" s="36"/>
      <c r="B92" s="37"/>
      <c r="C92" s="194" t="s">
        <v>140</v>
      </c>
      <c r="D92" s="194" t="s">
        <v>127</v>
      </c>
      <c r="E92" s="195" t="s">
        <v>1304</v>
      </c>
      <c r="F92" s="196" t="s">
        <v>1305</v>
      </c>
      <c r="G92" s="197" t="s">
        <v>1302</v>
      </c>
      <c r="H92" s="198">
        <v>1</v>
      </c>
      <c r="I92" s="199"/>
      <c r="J92" s="200">
        <f>ROUND(I92*H92,2)</f>
        <v>0</v>
      </c>
      <c r="K92" s="196" t="s">
        <v>241</v>
      </c>
      <c r="L92" s="42"/>
      <c r="M92" s="201" t="s">
        <v>19</v>
      </c>
      <c r="N92" s="202" t="s">
        <v>46</v>
      </c>
      <c r="O92" s="82"/>
      <c r="P92" s="203">
        <f>O92*H92</f>
        <v>0</v>
      </c>
      <c r="Q92" s="203">
        <v>0</v>
      </c>
      <c r="R92" s="203">
        <f>Q92*H92</f>
        <v>0</v>
      </c>
      <c r="S92" s="203">
        <v>0</v>
      </c>
      <c r="T92" s="204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5" t="s">
        <v>232</v>
      </c>
      <c r="AT92" s="205" t="s">
        <v>127</v>
      </c>
      <c r="AU92" s="205" t="s">
        <v>85</v>
      </c>
      <c r="AY92" s="15" t="s">
        <v>126</v>
      </c>
      <c r="BE92" s="206">
        <f>IF(N92="základní",J92,0)</f>
        <v>0</v>
      </c>
      <c r="BF92" s="206">
        <f>IF(N92="snížená",J92,0)</f>
        <v>0</v>
      </c>
      <c r="BG92" s="206">
        <f>IF(N92="zákl. přenesená",J92,0)</f>
        <v>0</v>
      </c>
      <c r="BH92" s="206">
        <f>IF(N92="sníž. přenesená",J92,0)</f>
        <v>0</v>
      </c>
      <c r="BI92" s="206">
        <f>IF(N92="nulová",J92,0)</f>
        <v>0</v>
      </c>
      <c r="BJ92" s="15" t="s">
        <v>83</v>
      </c>
      <c r="BK92" s="206">
        <f>ROUND(I92*H92,2)</f>
        <v>0</v>
      </c>
      <c r="BL92" s="15" t="s">
        <v>232</v>
      </c>
      <c r="BM92" s="205" t="s">
        <v>1306</v>
      </c>
    </row>
    <row r="93" s="2" customFormat="1" ht="24.15" customHeight="1">
      <c r="A93" s="36"/>
      <c r="B93" s="37"/>
      <c r="C93" s="194" t="s">
        <v>145</v>
      </c>
      <c r="D93" s="194" t="s">
        <v>127</v>
      </c>
      <c r="E93" s="195" t="s">
        <v>1307</v>
      </c>
      <c r="F93" s="196" t="s">
        <v>1308</v>
      </c>
      <c r="G93" s="197" t="s">
        <v>1302</v>
      </c>
      <c r="H93" s="198">
        <v>1</v>
      </c>
      <c r="I93" s="199"/>
      <c r="J93" s="200">
        <f>ROUND(I93*H93,2)</f>
        <v>0</v>
      </c>
      <c r="K93" s="196" t="s">
        <v>241</v>
      </c>
      <c r="L93" s="42"/>
      <c r="M93" s="201" t="s">
        <v>19</v>
      </c>
      <c r="N93" s="202" t="s">
        <v>46</v>
      </c>
      <c r="O93" s="82"/>
      <c r="P93" s="203">
        <f>O93*H93</f>
        <v>0</v>
      </c>
      <c r="Q93" s="203">
        <v>0</v>
      </c>
      <c r="R93" s="203">
        <f>Q93*H93</f>
        <v>0</v>
      </c>
      <c r="S93" s="203">
        <v>0</v>
      </c>
      <c r="T93" s="204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5" t="s">
        <v>232</v>
      </c>
      <c r="AT93" s="205" t="s">
        <v>127</v>
      </c>
      <c r="AU93" s="205" t="s">
        <v>85</v>
      </c>
      <c r="AY93" s="15" t="s">
        <v>126</v>
      </c>
      <c r="BE93" s="206">
        <f>IF(N93="základní",J93,0)</f>
        <v>0</v>
      </c>
      <c r="BF93" s="206">
        <f>IF(N93="snížená",J93,0)</f>
        <v>0</v>
      </c>
      <c r="BG93" s="206">
        <f>IF(N93="zákl. přenesená",J93,0)</f>
        <v>0</v>
      </c>
      <c r="BH93" s="206">
        <f>IF(N93="sníž. přenesená",J93,0)</f>
        <v>0</v>
      </c>
      <c r="BI93" s="206">
        <f>IF(N93="nulová",J93,0)</f>
        <v>0</v>
      </c>
      <c r="BJ93" s="15" t="s">
        <v>83</v>
      </c>
      <c r="BK93" s="206">
        <f>ROUND(I93*H93,2)</f>
        <v>0</v>
      </c>
      <c r="BL93" s="15" t="s">
        <v>232</v>
      </c>
      <c r="BM93" s="205" t="s">
        <v>1309</v>
      </c>
    </row>
    <row r="94" s="2" customFormat="1" ht="24.15" customHeight="1">
      <c r="A94" s="36"/>
      <c r="B94" s="37"/>
      <c r="C94" s="194" t="s">
        <v>125</v>
      </c>
      <c r="D94" s="194" t="s">
        <v>127</v>
      </c>
      <c r="E94" s="195" t="s">
        <v>1310</v>
      </c>
      <c r="F94" s="196" t="s">
        <v>1311</v>
      </c>
      <c r="G94" s="197" t="s">
        <v>1302</v>
      </c>
      <c r="H94" s="198">
        <v>2</v>
      </c>
      <c r="I94" s="199"/>
      <c r="J94" s="200">
        <f>ROUND(I94*H94,2)</f>
        <v>0</v>
      </c>
      <c r="K94" s="196" t="s">
        <v>241</v>
      </c>
      <c r="L94" s="42"/>
      <c r="M94" s="201" t="s">
        <v>19</v>
      </c>
      <c r="N94" s="202" t="s">
        <v>46</v>
      </c>
      <c r="O94" s="82"/>
      <c r="P94" s="203">
        <f>O94*H94</f>
        <v>0</v>
      </c>
      <c r="Q94" s="203">
        <v>0</v>
      </c>
      <c r="R94" s="203">
        <f>Q94*H94</f>
        <v>0</v>
      </c>
      <c r="S94" s="203">
        <v>0</v>
      </c>
      <c r="T94" s="204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5" t="s">
        <v>232</v>
      </c>
      <c r="AT94" s="205" t="s">
        <v>127</v>
      </c>
      <c r="AU94" s="205" t="s">
        <v>85</v>
      </c>
      <c r="AY94" s="15" t="s">
        <v>126</v>
      </c>
      <c r="BE94" s="206">
        <f>IF(N94="základní",J94,0)</f>
        <v>0</v>
      </c>
      <c r="BF94" s="206">
        <f>IF(N94="snížená",J94,0)</f>
        <v>0</v>
      </c>
      <c r="BG94" s="206">
        <f>IF(N94="zákl. přenesená",J94,0)</f>
        <v>0</v>
      </c>
      <c r="BH94" s="206">
        <f>IF(N94="sníž. přenesená",J94,0)</f>
        <v>0</v>
      </c>
      <c r="BI94" s="206">
        <f>IF(N94="nulová",J94,0)</f>
        <v>0</v>
      </c>
      <c r="BJ94" s="15" t="s">
        <v>83</v>
      </c>
      <c r="BK94" s="206">
        <f>ROUND(I94*H94,2)</f>
        <v>0</v>
      </c>
      <c r="BL94" s="15" t="s">
        <v>232</v>
      </c>
      <c r="BM94" s="205" t="s">
        <v>1312</v>
      </c>
    </row>
    <row r="95" s="2" customFormat="1" ht="24.15" customHeight="1">
      <c r="A95" s="36"/>
      <c r="B95" s="37"/>
      <c r="C95" s="194" t="s">
        <v>210</v>
      </c>
      <c r="D95" s="194" t="s">
        <v>127</v>
      </c>
      <c r="E95" s="195" t="s">
        <v>1313</v>
      </c>
      <c r="F95" s="196" t="s">
        <v>1314</v>
      </c>
      <c r="G95" s="197" t="s">
        <v>1302</v>
      </c>
      <c r="H95" s="198">
        <v>1</v>
      </c>
      <c r="I95" s="199"/>
      <c r="J95" s="200">
        <f>ROUND(I95*H95,2)</f>
        <v>0</v>
      </c>
      <c r="K95" s="196" t="s">
        <v>241</v>
      </c>
      <c r="L95" s="42"/>
      <c r="M95" s="201" t="s">
        <v>19</v>
      </c>
      <c r="N95" s="202" t="s">
        <v>46</v>
      </c>
      <c r="O95" s="82"/>
      <c r="P95" s="203">
        <f>O95*H95</f>
        <v>0</v>
      </c>
      <c r="Q95" s="203">
        <v>0</v>
      </c>
      <c r="R95" s="203">
        <f>Q95*H95</f>
        <v>0</v>
      </c>
      <c r="S95" s="203">
        <v>0</v>
      </c>
      <c r="T95" s="204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5" t="s">
        <v>232</v>
      </c>
      <c r="AT95" s="205" t="s">
        <v>127</v>
      </c>
      <c r="AU95" s="205" t="s">
        <v>85</v>
      </c>
      <c r="AY95" s="15" t="s">
        <v>126</v>
      </c>
      <c r="BE95" s="206">
        <f>IF(N95="základní",J95,0)</f>
        <v>0</v>
      </c>
      <c r="BF95" s="206">
        <f>IF(N95="snížená",J95,0)</f>
        <v>0</v>
      </c>
      <c r="BG95" s="206">
        <f>IF(N95="zákl. přenesená",J95,0)</f>
        <v>0</v>
      </c>
      <c r="BH95" s="206">
        <f>IF(N95="sníž. přenesená",J95,0)</f>
        <v>0</v>
      </c>
      <c r="BI95" s="206">
        <f>IF(N95="nulová",J95,0)</f>
        <v>0</v>
      </c>
      <c r="BJ95" s="15" t="s">
        <v>83</v>
      </c>
      <c r="BK95" s="206">
        <f>ROUND(I95*H95,2)</f>
        <v>0</v>
      </c>
      <c r="BL95" s="15" t="s">
        <v>232</v>
      </c>
      <c r="BM95" s="205" t="s">
        <v>1315</v>
      </c>
    </row>
    <row r="96" s="11" customFormat="1" ht="22.8" customHeight="1">
      <c r="A96" s="11"/>
      <c r="B96" s="180"/>
      <c r="C96" s="181"/>
      <c r="D96" s="182" t="s">
        <v>74</v>
      </c>
      <c r="E96" s="222" t="s">
        <v>85</v>
      </c>
      <c r="F96" s="222" t="s">
        <v>1316</v>
      </c>
      <c r="G96" s="181"/>
      <c r="H96" s="181"/>
      <c r="I96" s="184"/>
      <c r="J96" s="223">
        <f>BK96</f>
        <v>0</v>
      </c>
      <c r="K96" s="181"/>
      <c r="L96" s="186"/>
      <c r="M96" s="187"/>
      <c r="N96" s="188"/>
      <c r="O96" s="188"/>
      <c r="P96" s="189">
        <f>SUM(P97:P102)</f>
        <v>0</v>
      </c>
      <c r="Q96" s="188"/>
      <c r="R96" s="189">
        <f>SUM(R97:R102)</f>
        <v>0</v>
      </c>
      <c r="S96" s="188"/>
      <c r="T96" s="190">
        <f>SUM(T97:T102)</f>
        <v>0</v>
      </c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R96" s="191" t="s">
        <v>85</v>
      </c>
      <c r="AT96" s="192" t="s">
        <v>74</v>
      </c>
      <c r="AU96" s="192" t="s">
        <v>83</v>
      </c>
      <c r="AY96" s="191" t="s">
        <v>126</v>
      </c>
      <c r="BK96" s="193">
        <f>SUM(BK97:BK102)</f>
        <v>0</v>
      </c>
    </row>
    <row r="97" s="2" customFormat="1" ht="24.15" customHeight="1">
      <c r="A97" s="36"/>
      <c r="B97" s="37"/>
      <c r="C97" s="194" t="s">
        <v>216</v>
      </c>
      <c r="D97" s="194" t="s">
        <v>127</v>
      </c>
      <c r="E97" s="195" t="s">
        <v>1317</v>
      </c>
      <c r="F97" s="196" t="s">
        <v>1318</v>
      </c>
      <c r="G97" s="197" t="s">
        <v>1302</v>
      </c>
      <c r="H97" s="198">
        <v>2</v>
      </c>
      <c r="I97" s="199"/>
      <c r="J97" s="200">
        <f>ROUND(I97*H97,2)</f>
        <v>0</v>
      </c>
      <c r="K97" s="196" t="s">
        <v>241</v>
      </c>
      <c r="L97" s="42"/>
      <c r="M97" s="201" t="s">
        <v>19</v>
      </c>
      <c r="N97" s="202" t="s">
        <v>46</v>
      </c>
      <c r="O97" s="82"/>
      <c r="P97" s="203">
        <f>O97*H97</f>
        <v>0</v>
      </c>
      <c r="Q97" s="203">
        <v>0</v>
      </c>
      <c r="R97" s="203">
        <f>Q97*H97</f>
        <v>0</v>
      </c>
      <c r="S97" s="203">
        <v>0</v>
      </c>
      <c r="T97" s="204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5" t="s">
        <v>232</v>
      </c>
      <c r="AT97" s="205" t="s">
        <v>127</v>
      </c>
      <c r="AU97" s="205" t="s">
        <v>85</v>
      </c>
      <c r="AY97" s="15" t="s">
        <v>126</v>
      </c>
      <c r="BE97" s="206">
        <f>IF(N97="základní",J97,0)</f>
        <v>0</v>
      </c>
      <c r="BF97" s="206">
        <f>IF(N97="snížená",J97,0)</f>
        <v>0</v>
      </c>
      <c r="BG97" s="206">
        <f>IF(N97="zákl. přenesená",J97,0)</f>
        <v>0</v>
      </c>
      <c r="BH97" s="206">
        <f>IF(N97="sníž. přenesená",J97,0)</f>
        <v>0</v>
      </c>
      <c r="BI97" s="206">
        <f>IF(N97="nulová",J97,0)</f>
        <v>0</v>
      </c>
      <c r="BJ97" s="15" t="s">
        <v>83</v>
      </c>
      <c r="BK97" s="206">
        <f>ROUND(I97*H97,2)</f>
        <v>0</v>
      </c>
      <c r="BL97" s="15" t="s">
        <v>232</v>
      </c>
      <c r="BM97" s="205" t="s">
        <v>1319</v>
      </c>
    </row>
    <row r="98" s="2" customFormat="1" ht="24.15" customHeight="1">
      <c r="A98" s="36"/>
      <c r="B98" s="37"/>
      <c r="C98" s="194" t="s">
        <v>221</v>
      </c>
      <c r="D98" s="194" t="s">
        <v>127</v>
      </c>
      <c r="E98" s="195" t="s">
        <v>1320</v>
      </c>
      <c r="F98" s="196" t="s">
        <v>1321</v>
      </c>
      <c r="G98" s="197" t="s">
        <v>1302</v>
      </c>
      <c r="H98" s="198">
        <v>1</v>
      </c>
      <c r="I98" s="199"/>
      <c r="J98" s="200">
        <f>ROUND(I98*H98,2)</f>
        <v>0</v>
      </c>
      <c r="K98" s="196" t="s">
        <v>241</v>
      </c>
      <c r="L98" s="42"/>
      <c r="M98" s="201" t="s">
        <v>19</v>
      </c>
      <c r="N98" s="202" t="s">
        <v>46</v>
      </c>
      <c r="O98" s="82"/>
      <c r="P98" s="203">
        <f>O98*H98</f>
        <v>0</v>
      </c>
      <c r="Q98" s="203">
        <v>0</v>
      </c>
      <c r="R98" s="203">
        <f>Q98*H98</f>
        <v>0</v>
      </c>
      <c r="S98" s="203">
        <v>0</v>
      </c>
      <c r="T98" s="204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5" t="s">
        <v>232</v>
      </c>
      <c r="AT98" s="205" t="s">
        <v>127</v>
      </c>
      <c r="AU98" s="205" t="s">
        <v>85</v>
      </c>
      <c r="AY98" s="15" t="s">
        <v>126</v>
      </c>
      <c r="BE98" s="206">
        <f>IF(N98="základní",J98,0)</f>
        <v>0</v>
      </c>
      <c r="BF98" s="206">
        <f>IF(N98="snížená",J98,0)</f>
        <v>0</v>
      </c>
      <c r="BG98" s="206">
        <f>IF(N98="zákl. přenesená",J98,0)</f>
        <v>0</v>
      </c>
      <c r="BH98" s="206">
        <f>IF(N98="sníž. přenesená",J98,0)</f>
        <v>0</v>
      </c>
      <c r="BI98" s="206">
        <f>IF(N98="nulová",J98,0)</f>
        <v>0</v>
      </c>
      <c r="BJ98" s="15" t="s">
        <v>83</v>
      </c>
      <c r="BK98" s="206">
        <f>ROUND(I98*H98,2)</f>
        <v>0</v>
      </c>
      <c r="BL98" s="15" t="s">
        <v>232</v>
      </c>
      <c r="BM98" s="205" t="s">
        <v>1322</v>
      </c>
    </row>
    <row r="99" s="2" customFormat="1" ht="24.15" customHeight="1">
      <c r="A99" s="36"/>
      <c r="B99" s="37"/>
      <c r="C99" s="194" t="s">
        <v>227</v>
      </c>
      <c r="D99" s="194" t="s">
        <v>127</v>
      </c>
      <c r="E99" s="195" t="s">
        <v>1323</v>
      </c>
      <c r="F99" s="196" t="s">
        <v>1324</v>
      </c>
      <c r="G99" s="197" t="s">
        <v>1302</v>
      </c>
      <c r="H99" s="198">
        <v>1</v>
      </c>
      <c r="I99" s="199"/>
      <c r="J99" s="200">
        <f>ROUND(I99*H99,2)</f>
        <v>0</v>
      </c>
      <c r="K99" s="196" t="s">
        <v>241</v>
      </c>
      <c r="L99" s="42"/>
      <c r="M99" s="201" t="s">
        <v>19</v>
      </c>
      <c r="N99" s="202" t="s">
        <v>46</v>
      </c>
      <c r="O99" s="82"/>
      <c r="P99" s="203">
        <f>O99*H99</f>
        <v>0</v>
      </c>
      <c r="Q99" s="203">
        <v>0</v>
      </c>
      <c r="R99" s="203">
        <f>Q99*H99</f>
        <v>0</v>
      </c>
      <c r="S99" s="203">
        <v>0</v>
      </c>
      <c r="T99" s="204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5" t="s">
        <v>232</v>
      </c>
      <c r="AT99" s="205" t="s">
        <v>127</v>
      </c>
      <c r="AU99" s="205" t="s">
        <v>85</v>
      </c>
      <c r="AY99" s="15" t="s">
        <v>126</v>
      </c>
      <c r="BE99" s="206">
        <f>IF(N99="základní",J99,0)</f>
        <v>0</v>
      </c>
      <c r="BF99" s="206">
        <f>IF(N99="snížená",J99,0)</f>
        <v>0</v>
      </c>
      <c r="BG99" s="206">
        <f>IF(N99="zákl. přenesená",J99,0)</f>
        <v>0</v>
      </c>
      <c r="BH99" s="206">
        <f>IF(N99="sníž. přenesená",J99,0)</f>
        <v>0</v>
      </c>
      <c r="BI99" s="206">
        <f>IF(N99="nulová",J99,0)</f>
        <v>0</v>
      </c>
      <c r="BJ99" s="15" t="s">
        <v>83</v>
      </c>
      <c r="BK99" s="206">
        <f>ROUND(I99*H99,2)</f>
        <v>0</v>
      </c>
      <c r="BL99" s="15" t="s">
        <v>232</v>
      </c>
      <c r="BM99" s="205" t="s">
        <v>1325</v>
      </c>
    </row>
    <row r="100" s="2" customFormat="1" ht="24.15" customHeight="1">
      <c r="A100" s="36"/>
      <c r="B100" s="37"/>
      <c r="C100" s="194" t="s">
        <v>234</v>
      </c>
      <c r="D100" s="194" t="s">
        <v>127</v>
      </c>
      <c r="E100" s="195" t="s">
        <v>1326</v>
      </c>
      <c r="F100" s="196" t="s">
        <v>1327</v>
      </c>
      <c r="G100" s="197" t="s">
        <v>1302</v>
      </c>
      <c r="H100" s="198">
        <v>1</v>
      </c>
      <c r="I100" s="199"/>
      <c r="J100" s="200">
        <f>ROUND(I100*H100,2)</f>
        <v>0</v>
      </c>
      <c r="K100" s="196" t="s">
        <v>241</v>
      </c>
      <c r="L100" s="42"/>
      <c r="M100" s="201" t="s">
        <v>19</v>
      </c>
      <c r="N100" s="202" t="s">
        <v>46</v>
      </c>
      <c r="O100" s="82"/>
      <c r="P100" s="203">
        <f>O100*H100</f>
        <v>0</v>
      </c>
      <c r="Q100" s="203">
        <v>0</v>
      </c>
      <c r="R100" s="203">
        <f>Q100*H100</f>
        <v>0</v>
      </c>
      <c r="S100" s="203">
        <v>0</v>
      </c>
      <c r="T100" s="204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5" t="s">
        <v>232</v>
      </c>
      <c r="AT100" s="205" t="s">
        <v>127</v>
      </c>
      <c r="AU100" s="205" t="s">
        <v>85</v>
      </c>
      <c r="AY100" s="15" t="s">
        <v>126</v>
      </c>
      <c r="BE100" s="206">
        <f>IF(N100="základní",J100,0)</f>
        <v>0</v>
      </c>
      <c r="BF100" s="206">
        <f>IF(N100="snížená",J100,0)</f>
        <v>0</v>
      </c>
      <c r="BG100" s="206">
        <f>IF(N100="zákl. přenesená",J100,0)</f>
        <v>0</v>
      </c>
      <c r="BH100" s="206">
        <f>IF(N100="sníž. přenesená",J100,0)</f>
        <v>0</v>
      </c>
      <c r="BI100" s="206">
        <f>IF(N100="nulová",J100,0)</f>
        <v>0</v>
      </c>
      <c r="BJ100" s="15" t="s">
        <v>83</v>
      </c>
      <c r="BK100" s="206">
        <f>ROUND(I100*H100,2)</f>
        <v>0</v>
      </c>
      <c r="BL100" s="15" t="s">
        <v>232</v>
      </c>
      <c r="BM100" s="205" t="s">
        <v>1328</v>
      </c>
    </row>
    <row r="101" s="2" customFormat="1" ht="24.15" customHeight="1">
      <c r="A101" s="36"/>
      <c r="B101" s="37"/>
      <c r="C101" s="194" t="s">
        <v>175</v>
      </c>
      <c r="D101" s="194" t="s">
        <v>127</v>
      </c>
      <c r="E101" s="195" t="s">
        <v>1329</v>
      </c>
      <c r="F101" s="196" t="s">
        <v>1330</v>
      </c>
      <c r="G101" s="197" t="s">
        <v>1302</v>
      </c>
      <c r="H101" s="198">
        <v>1</v>
      </c>
      <c r="I101" s="199"/>
      <c r="J101" s="200">
        <f>ROUND(I101*H101,2)</f>
        <v>0</v>
      </c>
      <c r="K101" s="196" t="s">
        <v>241</v>
      </c>
      <c r="L101" s="42"/>
      <c r="M101" s="201" t="s">
        <v>19</v>
      </c>
      <c r="N101" s="202" t="s">
        <v>46</v>
      </c>
      <c r="O101" s="82"/>
      <c r="P101" s="203">
        <f>O101*H101</f>
        <v>0</v>
      </c>
      <c r="Q101" s="203">
        <v>0</v>
      </c>
      <c r="R101" s="203">
        <f>Q101*H101</f>
        <v>0</v>
      </c>
      <c r="S101" s="203">
        <v>0</v>
      </c>
      <c r="T101" s="204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5" t="s">
        <v>232</v>
      </c>
      <c r="AT101" s="205" t="s">
        <v>127</v>
      </c>
      <c r="AU101" s="205" t="s">
        <v>85</v>
      </c>
      <c r="AY101" s="15" t="s">
        <v>126</v>
      </c>
      <c r="BE101" s="206">
        <f>IF(N101="základní",J101,0)</f>
        <v>0</v>
      </c>
      <c r="BF101" s="206">
        <f>IF(N101="snížená",J101,0)</f>
        <v>0</v>
      </c>
      <c r="BG101" s="206">
        <f>IF(N101="zákl. přenesená",J101,0)</f>
        <v>0</v>
      </c>
      <c r="BH101" s="206">
        <f>IF(N101="sníž. přenesená",J101,0)</f>
        <v>0</v>
      </c>
      <c r="BI101" s="206">
        <f>IF(N101="nulová",J101,0)</f>
        <v>0</v>
      </c>
      <c r="BJ101" s="15" t="s">
        <v>83</v>
      </c>
      <c r="BK101" s="206">
        <f>ROUND(I101*H101,2)</f>
        <v>0</v>
      </c>
      <c r="BL101" s="15" t="s">
        <v>232</v>
      </c>
      <c r="BM101" s="205" t="s">
        <v>1331</v>
      </c>
    </row>
    <row r="102" s="2" customFormat="1" ht="24.15" customHeight="1">
      <c r="A102" s="36"/>
      <c r="B102" s="37"/>
      <c r="C102" s="194" t="s">
        <v>8</v>
      </c>
      <c r="D102" s="194" t="s">
        <v>127</v>
      </c>
      <c r="E102" s="195" t="s">
        <v>1332</v>
      </c>
      <c r="F102" s="196" t="s">
        <v>1333</v>
      </c>
      <c r="G102" s="197" t="s">
        <v>1302</v>
      </c>
      <c r="H102" s="198">
        <v>1</v>
      </c>
      <c r="I102" s="199"/>
      <c r="J102" s="200">
        <f>ROUND(I102*H102,2)</f>
        <v>0</v>
      </c>
      <c r="K102" s="196" t="s">
        <v>241</v>
      </c>
      <c r="L102" s="42"/>
      <c r="M102" s="201" t="s">
        <v>19</v>
      </c>
      <c r="N102" s="202" t="s">
        <v>46</v>
      </c>
      <c r="O102" s="82"/>
      <c r="P102" s="203">
        <f>O102*H102</f>
        <v>0</v>
      </c>
      <c r="Q102" s="203">
        <v>0</v>
      </c>
      <c r="R102" s="203">
        <f>Q102*H102</f>
        <v>0</v>
      </c>
      <c r="S102" s="203">
        <v>0</v>
      </c>
      <c r="T102" s="204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5" t="s">
        <v>232</v>
      </c>
      <c r="AT102" s="205" t="s">
        <v>127</v>
      </c>
      <c r="AU102" s="205" t="s">
        <v>85</v>
      </c>
      <c r="AY102" s="15" t="s">
        <v>126</v>
      </c>
      <c r="BE102" s="206">
        <f>IF(N102="základní",J102,0)</f>
        <v>0</v>
      </c>
      <c r="BF102" s="206">
        <f>IF(N102="snížená",J102,0)</f>
        <v>0</v>
      </c>
      <c r="BG102" s="206">
        <f>IF(N102="zákl. přenesená",J102,0)</f>
        <v>0</v>
      </c>
      <c r="BH102" s="206">
        <f>IF(N102="sníž. přenesená",J102,0)</f>
        <v>0</v>
      </c>
      <c r="BI102" s="206">
        <f>IF(N102="nulová",J102,0)</f>
        <v>0</v>
      </c>
      <c r="BJ102" s="15" t="s">
        <v>83</v>
      </c>
      <c r="BK102" s="206">
        <f>ROUND(I102*H102,2)</f>
        <v>0</v>
      </c>
      <c r="BL102" s="15" t="s">
        <v>232</v>
      </c>
      <c r="BM102" s="205" t="s">
        <v>1334</v>
      </c>
    </row>
    <row r="103" s="11" customFormat="1" ht="22.8" customHeight="1">
      <c r="A103" s="11"/>
      <c r="B103" s="180"/>
      <c r="C103" s="181"/>
      <c r="D103" s="182" t="s">
        <v>74</v>
      </c>
      <c r="E103" s="222" t="s">
        <v>140</v>
      </c>
      <c r="F103" s="222" t="s">
        <v>1335</v>
      </c>
      <c r="G103" s="181"/>
      <c r="H103" s="181"/>
      <c r="I103" s="184"/>
      <c r="J103" s="223">
        <f>BK103</f>
        <v>0</v>
      </c>
      <c r="K103" s="181"/>
      <c r="L103" s="186"/>
      <c r="M103" s="187"/>
      <c r="N103" s="188"/>
      <c r="O103" s="188"/>
      <c r="P103" s="189">
        <f>SUM(P104:P106)</f>
        <v>0</v>
      </c>
      <c r="Q103" s="188"/>
      <c r="R103" s="189">
        <f>SUM(R104:R106)</f>
        <v>0</v>
      </c>
      <c r="S103" s="188"/>
      <c r="T103" s="190">
        <f>SUM(T104:T106)</f>
        <v>0</v>
      </c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R103" s="191" t="s">
        <v>85</v>
      </c>
      <c r="AT103" s="192" t="s">
        <v>74</v>
      </c>
      <c r="AU103" s="192" t="s">
        <v>83</v>
      </c>
      <c r="AY103" s="191" t="s">
        <v>126</v>
      </c>
      <c r="BK103" s="193">
        <f>SUM(BK104:BK106)</f>
        <v>0</v>
      </c>
    </row>
    <row r="104" s="2" customFormat="1" ht="24.15" customHeight="1">
      <c r="A104" s="36"/>
      <c r="B104" s="37"/>
      <c r="C104" s="194" t="s">
        <v>200</v>
      </c>
      <c r="D104" s="194" t="s">
        <v>127</v>
      </c>
      <c r="E104" s="195" t="s">
        <v>1336</v>
      </c>
      <c r="F104" s="196" t="s">
        <v>1337</v>
      </c>
      <c r="G104" s="197" t="s">
        <v>1302</v>
      </c>
      <c r="H104" s="198">
        <v>2</v>
      </c>
      <c r="I104" s="199"/>
      <c r="J104" s="200">
        <f>ROUND(I104*H104,2)</f>
        <v>0</v>
      </c>
      <c r="K104" s="196" t="s">
        <v>241</v>
      </c>
      <c r="L104" s="42"/>
      <c r="M104" s="201" t="s">
        <v>19</v>
      </c>
      <c r="N104" s="202" t="s">
        <v>46</v>
      </c>
      <c r="O104" s="82"/>
      <c r="P104" s="203">
        <f>O104*H104</f>
        <v>0</v>
      </c>
      <c r="Q104" s="203">
        <v>0</v>
      </c>
      <c r="R104" s="203">
        <f>Q104*H104</f>
        <v>0</v>
      </c>
      <c r="S104" s="203">
        <v>0</v>
      </c>
      <c r="T104" s="204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5" t="s">
        <v>232</v>
      </c>
      <c r="AT104" s="205" t="s">
        <v>127</v>
      </c>
      <c r="AU104" s="205" t="s">
        <v>85</v>
      </c>
      <c r="AY104" s="15" t="s">
        <v>126</v>
      </c>
      <c r="BE104" s="206">
        <f>IF(N104="základní",J104,0)</f>
        <v>0</v>
      </c>
      <c r="BF104" s="206">
        <f>IF(N104="snížená",J104,0)</f>
        <v>0</v>
      </c>
      <c r="BG104" s="206">
        <f>IF(N104="zákl. přenesená",J104,0)</f>
        <v>0</v>
      </c>
      <c r="BH104" s="206">
        <f>IF(N104="sníž. přenesená",J104,0)</f>
        <v>0</v>
      </c>
      <c r="BI104" s="206">
        <f>IF(N104="nulová",J104,0)</f>
        <v>0</v>
      </c>
      <c r="BJ104" s="15" t="s">
        <v>83</v>
      </c>
      <c r="BK104" s="206">
        <f>ROUND(I104*H104,2)</f>
        <v>0</v>
      </c>
      <c r="BL104" s="15" t="s">
        <v>232</v>
      </c>
      <c r="BM104" s="205" t="s">
        <v>1338</v>
      </c>
    </row>
    <row r="105" s="2" customFormat="1" ht="24.15" customHeight="1">
      <c r="A105" s="36"/>
      <c r="B105" s="37"/>
      <c r="C105" s="194" t="s">
        <v>256</v>
      </c>
      <c r="D105" s="194" t="s">
        <v>127</v>
      </c>
      <c r="E105" s="195" t="s">
        <v>1339</v>
      </c>
      <c r="F105" s="196" t="s">
        <v>1340</v>
      </c>
      <c r="G105" s="197" t="s">
        <v>1302</v>
      </c>
      <c r="H105" s="198">
        <v>1</v>
      </c>
      <c r="I105" s="199"/>
      <c r="J105" s="200">
        <f>ROUND(I105*H105,2)</f>
        <v>0</v>
      </c>
      <c r="K105" s="196" t="s">
        <v>241</v>
      </c>
      <c r="L105" s="42"/>
      <c r="M105" s="201" t="s">
        <v>19</v>
      </c>
      <c r="N105" s="202" t="s">
        <v>46</v>
      </c>
      <c r="O105" s="82"/>
      <c r="P105" s="203">
        <f>O105*H105</f>
        <v>0</v>
      </c>
      <c r="Q105" s="203">
        <v>0</v>
      </c>
      <c r="R105" s="203">
        <f>Q105*H105</f>
        <v>0</v>
      </c>
      <c r="S105" s="203">
        <v>0</v>
      </c>
      <c r="T105" s="204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5" t="s">
        <v>232</v>
      </c>
      <c r="AT105" s="205" t="s">
        <v>127</v>
      </c>
      <c r="AU105" s="205" t="s">
        <v>85</v>
      </c>
      <c r="AY105" s="15" t="s">
        <v>126</v>
      </c>
      <c r="BE105" s="206">
        <f>IF(N105="základní",J105,0)</f>
        <v>0</v>
      </c>
      <c r="BF105" s="206">
        <f>IF(N105="snížená",J105,0)</f>
        <v>0</v>
      </c>
      <c r="BG105" s="206">
        <f>IF(N105="zákl. přenesená",J105,0)</f>
        <v>0</v>
      </c>
      <c r="BH105" s="206">
        <f>IF(N105="sníž. přenesená",J105,0)</f>
        <v>0</v>
      </c>
      <c r="BI105" s="206">
        <f>IF(N105="nulová",J105,0)</f>
        <v>0</v>
      </c>
      <c r="BJ105" s="15" t="s">
        <v>83</v>
      </c>
      <c r="BK105" s="206">
        <f>ROUND(I105*H105,2)</f>
        <v>0</v>
      </c>
      <c r="BL105" s="15" t="s">
        <v>232</v>
      </c>
      <c r="BM105" s="205" t="s">
        <v>1341</v>
      </c>
    </row>
    <row r="106" s="2" customFormat="1" ht="24.15" customHeight="1">
      <c r="A106" s="36"/>
      <c r="B106" s="37"/>
      <c r="C106" s="194" t="s">
        <v>208</v>
      </c>
      <c r="D106" s="194" t="s">
        <v>127</v>
      </c>
      <c r="E106" s="195" t="s">
        <v>1342</v>
      </c>
      <c r="F106" s="196" t="s">
        <v>1343</v>
      </c>
      <c r="G106" s="197" t="s">
        <v>1302</v>
      </c>
      <c r="H106" s="198">
        <v>1</v>
      </c>
      <c r="I106" s="199"/>
      <c r="J106" s="200">
        <f>ROUND(I106*H106,2)</f>
        <v>0</v>
      </c>
      <c r="K106" s="196" t="s">
        <v>241</v>
      </c>
      <c r="L106" s="42"/>
      <c r="M106" s="250" t="s">
        <v>19</v>
      </c>
      <c r="N106" s="251" t="s">
        <v>46</v>
      </c>
      <c r="O106" s="214"/>
      <c r="P106" s="252">
        <f>O106*H106</f>
        <v>0</v>
      </c>
      <c r="Q106" s="252">
        <v>0</v>
      </c>
      <c r="R106" s="252">
        <f>Q106*H106</f>
        <v>0</v>
      </c>
      <c r="S106" s="252">
        <v>0</v>
      </c>
      <c r="T106" s="253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5" t="s">
        <v>232</v>
      </c>
      <c r="AT106" s="205" t="s">
        <v>127</v>
      </c>
      <c r="AU106" s="205" t="s">
        <v>85</v>
      </c>
      <c r="AY106" s="15" t="s">
        <v>126</v>
      </c>
      <c r="BE106" s="206">
        <f>IF(N106="základní",J106,0)</f>
        <v>0</v>
      </c>
      <c r="BF106" s="206">
        <f>IF(N106="snížená",J106,0)</f>
        <v>0</v>
      </c>
      <c r="BG106" s="206">
        <f>IF(N106="zákl. přenesená",J106,0)</f>
        <v>0</v>
      </c>
      <c r="BH106" s="206">
        <f>IF(N106="sníž. přenesená",J106,0)</f>
        <v>0</v>
      </c>
      <c r="BI106" s="206">
        <f>IF(N106="nulová",J106,0)</f>
        <v>0</v>
      </c>
      <c r="BJ106" s="15" t="s">
        <v>83</v>
      </c>
      <c r="BK106" s="206">
        <f>ROUND(I106*H106,2)</f>
        <v>0</v>
      </c>
      <c r="BL106" s="15" t="s">
        <v>232</v>
      </c>
      <c r="BM106" s="205" t="s">
        <v>1344</v>
      </c>
    </row>
    <row r="107" s="2" customFormat="1" ht="6.96" customHeight="1">
      <c r="A107" s="36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42"/>
      <c r="M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</sheetData>
  <sheetProtection sheet="1" autoFilter="0" formatColumns="0" formatRows="0" objects="1" scenarios="1" spinCount="100000" saltValue="YtJ/EQz7DGc/cyKldYOrNVj7WgWiRYT51UM94wT1EFQUhhuKOjmmGkKZ6QEJYaD5AWggt/q6hNcDEDMWJu0+Lw==" hashValue="0HW+WWpalZ17IhZIWfBKG4c3f2oA3sp359CLgqYXrktIO9aZvT+Z7wdlNsYJZT3ImEtDSABotSTrz159pKJcbw==" algorithmName="SHA-512" password="CC35"/>
  <autoFilter ref="C84:K106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98</v>
      </c>
    </row>
    <row r="3" hidden="1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85</v>
      </c>
    </row>
    <row r="4" hidden="1" s="1" customFormat="1" ht="24.96" customHeight="1">
      <c r="B4" s="18"/>
      <c r="D4" s="128" t="s">
        <v>103</v>
      </c>
      <c r="L4" s="18"/>
      <c r="M4" s="129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30" t="s">
        <v>16</v>
      </c>
      <c r="L6" s="18"/>
    </row>
    <row r="7" hidden="1" s="1" customFormat="1" ht="16.5" customHeight="1">
      <c r="B7" s="18"/>
      <c r="E7" s="131" t="str">
        <f>'Rekapitulace stavby'!K6</f>
        <v>Oprava ledové plochy na zimním stadionu v Hodoníně</v>
      </c>
      <c r="F7" s="130"/>
      <c r="G7" s="130"/>
      <c r="H7" s="130"/>
      <c r="L7" s="18"/>
    </row>
    <row r="8" hidden="1" s="2" customFormat="1" ht="12" customHeight="1">
      <c r="A8" s="36"/>
      <c r="B8" s="42"/>
      <c r="C8" s="36"/>
      <c r="D8" s="130" t="s">
        <v>104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hidden="1" s="2" customFormat="1" ht="16.5" customHeight="1">
      <c r="A9" s="36"/>
      <c r="B9" s="42"/>
      <c r="C9" s="36"/>
      <c r="D9" s="36"/>
      <c r="E9" s="133" t="s">
        <v>1345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14. 4. 2025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27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8" customHeight="1">
      <c r="A15" s="36"/>
      <c r="B15" s="42"/>
      <c r="C15" s="36"/>
      <c r="D15" s="36"/>
      <c r="E15" s="134" t="s">
        <v>28</v>
      </c>
      <c r="F15" s="36"/>
      <c r="G15" s="36"/>
      <c r="H15" s="36"/>
      <c r="I15" s="130" t="s">
        <v>29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2" customHeight="1">
      <c r="A17" s="36"/>
      <c r="B17" s="42"/>
      <c r="C17" s="36"/>
      <c r="D17" s="130" t="s">
        <v>30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29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2" customHeight="1">
      <c r="A20" s="36"/>
      <c r="B20" s="42"/>
      <c r="C20" s="36"/>
      <c r="D20" s="130" t="s">
        <v>32</v>
      </c>
      <c r="E20" s="36"/>
      <c r="F20" s="36"/>
      <c r="G20" s="36"/>
      <c r="H20" s="36"/>
      <c r="I20" s="130" t="s">
        <v>26</v>
      </c>
      <c r="J20" s="134" t="s">
        <v>33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18" customHeight="1">
      <c r="A21" s="36"/>
      <c r="B21" s="42"/>
      <c r="C21" s="36"/>
      <c r="D21" s="36"/>
      <c r="E21" s="134" t="s">
        <v>34</v>
      </c>
      <c r="F21" s="36"/>
      <c r="G21" s="36"/>
      <c r="H21" s="36"/>
      <c r="I21" s="130" t="s">
        <v>29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2" customHeight="1">
      <c r="A23" s="36"/>
      <c r="B23" s="42"/>
      <c r="C23" s="36"/>
      <c r="D23" s="130" t="s">
        <v>36</v>
      </c>
      <c r="E23" s="36"/>
      <c r="F23" s="36"/>
      <c r="G23" s="36"/>
      <c r="H23" s="36"/>
      <c r="I23" s="130" t="s">
        <v>26</v>
      </c>
      <c r="J23" s="134" t="str">
        <f>IF('Rekapitulace stavby'!AN19="","",'Rekapitulace stavby'!AN19)</f>
        <v>68532962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18" customHeight="1">
      <c r="A24" s="36"/>
      <c r="B24" s="42"/>
      <c r="C24" s="36"/>
      <c r="D24" s="36"/>
      <c r="E24" s="134" t="str">
        <f>IF('Rekapitulace stavby'!E20="","",'Rekapitulace stavby'!E20)</f>
        <v>H. Urban</v>
      </c>
      <c r="F24" s="36"/>
      <c r="G24" s="36"/>
      <c r="H24" s="36"/>
      <c r="I24" s="130" t="s">
        <v>29</v>
      </c>
      <c r="J24" s="134" t="str">
        <f>IF('Rekapitulace stavby'!AN20="","",'Rekapitulace stavby'!AN20)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2" customHeight="1">
      <c r="A26" s="36"/>
      <c r="B26" s="42"/>
      <c r="C26" s="36"/>
      <c r="D26" s="130" t="s">
        <v>39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hidden="1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hidden="1" s="2" customFormat="1" ht="25.44" customHeight="1">
      <c r="A30" s="36"/>
      <c r="B30" s="42"/>
      <c r="C30" s="36"/>
      <c r="D30" s="141" t="s">
        <v>41</v>
      </c>
      <c r="E30" s="36"/>
      <c r="F30" s="36"/>
      <c r="G30" s="36"/>
      <c r="H30" s="36"/>
      <c r="I30" s="36"/>
      <c r="J30" s="142">
        <f>ROUND(J103,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14.4" customHeight="1">
      <c r="A32" s="36"/>
      <c r="B32" s="42"/>
      <c r="C32" s="36"/>
      <c r="D32" s="36"/>
      <c r="E32" s="36"/>
      <c r="F32" s="143" t="s">
        <v>43</v>
      </c>
      <c r="G32" s="36"/>
      <c r="H32" s="36"/>
      <c r="I32" s="143" t="s">
        <v>42</v>
      </c>
      <c r="J32" s="143" t="s">
        <v>44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144" t="s">
        <v>45</v>
      </c>
      <c r="E33" s="130" t="s">
        <v>46</v>
      </c>
      <c r="F33" s="145">
        <f>ROUND((SUM(BE103:BE300)),  2)</f>
        <v>0</v>
      </c>
      <c r="G33" s="36"/>
      <c r="H33" s="36"/>
      <c r="I33" s="146">
        <v>0.20999999999999999</v>
      </c>
      <c r="J33" s="145">
        <f>ROUND(((SUM(BE103:BE300))*I33),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0" t="s">
        <v>47</v>
      </c>
      <c r="F34" s="145">
        <f>ROUND((SUM(BF103:BF300)),  2)</f>
        <v>0</v>
      </c>
      <c r="G34" s="36"/>
      <c r="H34" s="36"/>
      <c r="I34" s="146">
        <v>0.12</v>
      </c>
      <c r="J34" s="145">
        <f>ROUND(((SUM(BF103:BF300))*I34),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48</v>
      </c>
      <c r="F35" s="145">
        <f>ROUND((SUM(BG103:BG300)),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49</v>
      </c>
      <c r="F36" s="145">
        <f>ROUND((SUM(BH103:BH300)),  2)</f>
        <v>0</v>
      </c>
      <c r="G36" s="36"/>
      <c r="H36" s="36"/>
      <c r="I36" s="146">
        <v>0.12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50</v>
      </c>
      <c r="F37" s="145">
        <f>ROUND((SUM(BI103:BI300)),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25.44" customHeight="1">
      <c r="A39" s="36"/>
      <c r="B39" s="42"/>
      <c r="C39" s="147"/>
      <c r="D39" s="148" t="s">
        <v>51</v>
      </c>
      <c r="E39" s="149"/>
      <c r="F39" s="149"/>
      <c r="G39" s="150" t="s">
        <v>52</v>
      </c>
      <c r="H39" s="151" t="s">
        <v>53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/>
    <row r="42" hidden="1"/>
    <row r="43" hidden="1"/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106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ledové plochy na zimním stadionu v Hodoníně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104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050 - ELEKTRO + MAR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Tyršova 3588/10</v>
      </c>
      <c r="G52" s="38"/>
      <c r="H52" s="38"/>
      <c r="I52" s="30" t="s">
        <v>23</v>
      </c>
      <c r="J52" s="70" t="str">
        <f>IF(J12="","",J12)</f>
        <v>14. 4. 2025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40.05" customHeight="1">
      <c r="A54" s="36"/>
      <c r="B54" s="37"/>
      <c r="C54" s="30" t="s">
        <v>25</v>
      </c>
      <c r="D54" s="38"/>
      <c r="E54" s="38"/>
      <c r="F54" s="25" t="str">
        <f>E15</f>
        <v>Město Hodonín, Masarykovo náměstí 53/1, Hodonín</v>
      </c>
      <c r="G54" s="38"/>
      <c r="H54" s="38"/>
      <c r="I54" s="30" t="s">
        <v>32</v>
      </c>
      <c r="J54" s="34" t="str">
        <f>E21</f>
        <v xml:space="preserve">B.B.D. s.r.o., Rumunská 25, Praha 2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30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>H. Urban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107</v>
      </c>
      <c r="D57" s="160"/>
      <c r="E57" s="160"/>
      <c r="F57" s="160"/>
      <c r="G57" s="160"/>
      <c r="H57" s="160"/>
      <c r="I57" s="160"/>
      <c r="J57" s="161" t="s">
        <v>108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73</v>
      </c>
      <c r="D59" s="38"/>
      <c r="E59" s="38"/>
      <c r="F59" s="38"/>
      <c r="G59" s="38"/>
      <c r="H59" s="38"/>
      <c r="I59" s="38"/>
      <c r="J59" s="100">
        <f>J103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109</v>
      </c>
    </row>
    <row r="60" s="9" customFormat="1" ht="24.96" customHeight="1">
      <c r="A60" s="9"/>
      <c r="B60" s="163"/>
      <c r="C60" s="164"/>
      <c r="D60" s="165" t="s">
        <v>1346</v>
      </c>
      <c r="E60" s="166"/>
      <c r="F60" s="166"/>
      <c r="G60" s="166"/>
      <c r="H60" s="166"/>
      <c r="I60" s="166"/>
      <c r="J60" s="167">
        <f>J104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3"/>
      <c r="C61" s="164"/>
      <c r="D61" s="165" t="s">
        <v>1347</v>
      </c>
      <c r="E61" s="166"/>
      <c r="F61" s="166"/>
      <c r="G61" s="166"/>
      <c r="H61" s="166"/>
      <c r="I61" s="166"/>
      <c r="J61" s="167">
        <f>J112</f>
        <v>0</v>
      </c>
      <c r="K61" s="164"/>
      <c r="L61" s="168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2" customFormat="1" ht="19.92" customHeight="1">
      <c r="A62" s="12"/>
      <c r="B62" s="216"/>
      <c r="C62" s="217"/>
      <c r="D62" s="218" t="s">
        <v>1348</v>
      </c>
      <c r="E62" s="219"/>
      <c r="F62" s="219"/>
      <c r="G62" s="219"/>
      <c r="H62" s="219"/>
      <c r="I62" s="219"/>
      <c r="J62" s="220">
        <f>J113</f>
        <v>0</v>
      </c>
      <c r="K62" s="217"/>
      <c r="L62" s="221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16"/>
      <c r="C63" s="217"/>
      <c r="D63" s="218" t="s">
        <v>1349</v>
      </c>
      <c r="E63" s="219"/>
      <c r="F63" s="219"/>
      <c r="G63" s="219"/>
      <c r="H63" s="219"/>
      <c r="I63" s="219"/>
      <c r="J63" s="220">
        <f>J158</f>
        <v>0</v>
      </c>
      <c r="K63" s="217"/>
      <c r="L63" s="221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16"/>
      <c r="C64" s="217"/>
      <c r="D64" s="218" t="s">
        <v>1350</v>
      </c>
      <c r="E64" s="219"/>
      <c r="F64" s="219"/>
      <c r="G64" s="219"/>
      <c r="H64" s="219"/>
      <c r="I64" s="219"/>
      <c r="J64" s="220">
        <f>J175</f>
        <v>0</v>
      </c>
      <c r="K64" s="217"/>
      <c r="L64" s="221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16"/>
      <c r="C65" s="217"/>
      <c r="D65" s="218" t="s">
        <v>1351</v>
      </c>
      <c r="E65" s="219"/>
      <c r="F65" s="219"/>
      <c r="G65" s="219"/>
      <c r="H65" s="219"/>
      <c r="I65" s="219"/>
      <c r="J65" s="220">
        <f>J191</f>
        <v>0</v>
      </c>
      <c r="K65" s="217"/>
      <c r="L65" s="221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9" customFormat="1" ht="24.96" customHeight="1">
      <c r="A66" s="9"/>
      <c r="B66" s="163"/>
      <c r="C66" s="164"/>
      <c r="D66" s="165" t="s">
        <v>1352</v>
      </c>
      <c r="E66" s="166"/>
      <c r="F66" s="166"/>
      <c r="G66" s="166"/>
      <c r="H66" s="166"/>
      <c r="I66" s="166"/>
      <c r="J66" s="167">
        <f>J209</f>
        <v>0</v>
      </c>
      <c r="K66" s="164"/>
      <c r="L66" s="168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63"/>
      <c r="C67" s="164"/>
      <c r="D67" s="165" t="s">
        <v>1353</v>
      </c>
      <c r="E67" s="166"/>
      <c r="F67" s="166"/>
      <c r="G67" s="166"/>
      <c r="H67" s="166"/>
      <c r="I67" s="166"/>
      <c r="J67" s="167">
        <f>J222</f>
        <v>0</v>
      </c>
      <c r="K67" s="164"/>
      <c r="L67" s="168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63"/>
      <c r="C68" s="164"/>
      <c r="D68" s="165" t="s">
        <v>1354</v>
      </c>
      <c r="E68" s="166"/>
      <c r="F68" s="166"/>
      <c r="G68" s="166"/>
      <c r="H68" s="166"/>
      <c r="I68" s="166"/>
      <c r="J68" s="167">
        <f>J230</f>
        <v>0</v>
      </c>
      <c r="K68" s="164"/>
      <c r="L68" s="168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63"/>
      <c r="C69" s="164"/>
      <c r="D69" s="165" t="s">
        <v>1355</v>
      </c>
      <c r="E69" s="166"/>
      <c r="F69" s="166"/>
      <c r="G69" s="166"/>
      <c r="H69" s="166"/>
      <c r="I69" s="166"/>
      <c r="J69" s="167">
        <f>J232</f>
        <v>0</v>
      </c>
      <c r="K69" s="164"/>
      <c r="L69" s="168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2" customFormat="1" ht="19.92" customHeight="1">
      <c r="A70" s="12"/>
      <c r="B70" s="216"/>
      <c r="C70" s="217"/>
      <c r="D70" s="218" t="s">
        <v>1356</v>
      </c>
      <c r="E70" s="219"/>
      <c r="F70" s="219"/>
      <c r="G70" s="219"/>
      <c r="H70" s="219"/>
      <c r="I70" s="219"/>
      <c r="J70" s="220">
        <f>J233</f>
        <v>0</v>
      </c>
      <c r="K70" s="217"/>
      <c r="L70" s="221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s="12" customFormat="1" ht="19.92" customHeight="1">
      <c r="A71" s="12"/>
      <c r="B71" s="216"/>
      <c r="C71" s="217"/>
      <c r="D71" s="218" t="s">
        <v>1357</v>
      </c>
      <c r="E71" s="219"/>
      <c r="F71" s="219"/>
      <c r="G71" s="219"/>
      <c r="H71" s="219"/>
      <c r="I71" s="219"/>
      <c r="J71" s="220">
        <f>J235</f>
        <v>0</v>
      </c>
      <c r="K71" s="217"/>
      <c r="L71" s="221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</row>
    <row r="72" s="12" customFormat="1" ht="19.92" customHeight="1">
      <c r="A72" s="12"/>
      <c r="B72" s="216"/>
      <c r="C72" s="217"/>
      <c r="D72" s="218" t="s">
        <v>1358</v>
      </c>
      <c r="E72" s="219"/>
      <c r="F72" s="219"/>
      <c r="G72" s="219"/>
      <c r="H72" s="219"/>
      <c r="I72" s="219"/>
      <c r="J72" s="220">
        <f>J237</f>
        <v>0</v>
      </c>
      <c r="K72" s="217"/>
      <c r="L72" s="221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</row>
    <row r="73" s="12" customFormat="1" ht="19.92" customHeight="1">
      <c r="A73" s="12"/>
      <c r="B73" s="216"/>
      <c r="C73" s="217"/>
      <c r="D73" s="218" t="s">
        <v>1359</v>
      </c>
      <c r="E73" s="219"/>
      <c r="F73" s="219"/>
      <c r="G73" s="219"/>
      <c r="H73" s="219"/>
      <c r="I73" s="219"/>
      <c r="J73" s="220">
        <f>J242</f>
        <v>0</v>
      </c>
      <c r="K73" s="217"/>
      <c r="L73" s="221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</row>
    <row r="74" s="12" customFormat="1" ht="19.92" customHeight="1">
      <c r="A74" s="12"/>
      <c r="B74" s="216"/>
      <c r="C74" s="217"/>
      <c r="D74" s="218" t="s">
        <v>1360</v>
      </c>
      <c r="E74" s="219"/>
      <c r="F74" s="219"/>
      <c r="G74" s="219"/>
      <c r="H74" s="219"/>
      <c r="I74" s="219"/>
      <c r="J74" s="220">
        <f>J250</f>
        <v>0</v>
      </c>
      <c r="K74" s="217"/>
      <c r="L74" s="221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</row>
    <row r="75" s="12" customFormat="1" ht="19.92" customHeight="1">
      <c r="A75" s="12"/>
      <c r="B75" s="216"/>
      <c r="C75" s="217"/>
      <c r="D75" s="218" t="s">
        <v>1361</v>
      </c>
      <c r="E75" s="219"/>
      <c r="F75" s="219"/>
      <c r="G75" s="219"/>
      <c r="H75" s="219"/>
      <c r="I75" s="219"/>
      <c r="J75" s="220">
        <f>J258</f>
        <v>0</v>
      </c>
      <c r="K75" s="217"/>
      <c r="L75" s="221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</row>
    <row r="76" s="12" customFormat="1" ht="19.92" customHeight="1">
      <c r="A76" s="12"/>
      <c r="B76" s="216"/>
      <c r="C76" s="217"/>
      <c r="D76" s="218" t="s">
        <v>1362</v>
      </c>
      <c r="E76" s="219"/>
      <c r="F76" s="219"/>
      <c r="G76" s="219"/>
      <c r="H76" s="219"/>
      <c r="I76" s="219"/>
      <c r="J76" s="220">
        <f>J263</f>
        <v>0</v>
      </c>
      <c r="K76" s="217"/>
      <c r="L76" s="221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</row>
    <row r="77" s="12" customFormat="1" ht="19.92" customHeight="1">
      <c r="A77" s="12"/>
      <c r="B77" s="216"/>
      <c r="C77" s="217"/>
      <c r="D77" s="218" t="s">
        <v>1363</v>
      </c>
      <c r="E77" s="219"/>
      <c r="F77" s="219"/>
      <c r="G77" s="219"/>
      <c r="H77" s="219"/>
      <c r="I77" s="219"/>
      <c r="J77" s="220">
        <f>J266</f>
        <v>0</v>
      </c>
      <c r="K77" s="217"/>
      <c r="L77" s="221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</row>
    <row r="78" s="12" customFormat="1" ht="19.92" customHeight="1">
      <c r="A78" s="12"/>
      <c r="B78" s="216"/>
      <c r="C78" s="217"/>
      <c r="D78" s="218" t="s">
        <v>1364</v>
      </c>
      <c r="E78" s="219"/>
      <c r="F78" s="219"/>
      <c r="G78" s="219"/>
      <c r="H78" s="219"/>
      <c r="I78" s="219"/>
      <c r="J78" s="220">
        <f>J269</f>
        <v>0</v>
      </c>
      <c r="K78" s="217"/>
      <c r="L78" s="221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</row>
    <row r="79" s="12" customFormat="1" ht="19.92" customHeight="1">
      <c r="A79" s="12"/>
      <c r="B79" s="216"/>
      <c r="C79" s="217"/>
      <c r="D79" s="218" t="s">
        <v>1365</v>
      </c>
      <c r="E79" s="219"/>
      <c r="F79" s="219"/>
      <c r="G79" s="219"/>
      <c r="H79" s="219"/>
      <c r="I79" s="219"/>
      <c r="J79" s="220">
        <f>J280</f>
        <v>0</v>
      </c>
      <c r="K79" s="217"/>
      <c r="L79" s="221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</row>
    <row r="80" s="12" customFormat="1" ht="19.92" customHeight="1">
      <c r="A80" s="12"/>
      <c r="B80" s="216"/>
      <c r="C80" s="217"/>
      <c r="D80" s="218" t="s">
        <v>1366</v>
      </c>
      <c r="E80" s="219"/>
      <c r="F80" s="219"/>
      <c r="G80" s="219"/>
      <c r="H80" s="219"/>
      <c r="I80" s="219"/>
      <c r="J80" s="220">
        <f>J287</f>
        <v>0</v>
      </c>
      <c r="K80" s="217"/>
      <c r="L80" s="221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</row>
    <row r="81" s="12" customFormat="1" ht="19.92" customHeight="1">
      <c r="A81" s="12"/>
      <c r="B81" s="216"/>
      <c r="C81" s="217"/>
      <c r="D81" s="218" t="s">
        <v>1367</v>
      </c>
      <c r="E81" s="219"/>
      <c r="F81" s="219"/>
      <c r="G81" s="219"/>
      <c r="H81" s="219"/>
      <c r="I81" s="219"/>
      <c r="J81" s="220">
        <f>J290</f>
        <v>0</v>
      </c>
      <c r="K81" s="217"/>
      <c r="L81" s="221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</row>
    <row r="82" s="12" customFormat="1" ht="19.92" customHeight="1">
      <c r="A82" s="12"/>
      <c r="B82" s="216"/>
      <c r="C82" s="217"/>
      <c r="D82" s="218" t="s">
        <v>1368</v>
      </c>
      <c r="E82" s="219"/>
      <c r="F82" s="219"/>
      <c r="G82" s="219"/>
      <c r="H82" s="219"/>
      <c r="I82" s="219"/>
      <c r="J82" s="220">
        <f>J292</f>
        <v>0</v>
      </c>
      <c r="K82" s="217"/>
      <c r="L82" s="221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</row>
    <row r="83" s="9" customFormat="1" ht="24.96" customHeight="1">
      <c r="A83" s="9"/>
      <c r="B83" s="163"/>
      <c r="C83" s="164"/>
      <c r="D83" s="165" t="s">
        <v>1369</v>
      </c>
      <c r="E83" s="166"/>
      <c r="F83" s="166"/>
      <c r="G83" s="166"/>
      <c r="H83" s="166"/>
      <c r="I83" s="166"/>
      <c r="J83" s="167">
        <f>J298</f>
        <v>0</v>
      </c>
      <c r="K83" s="164"/>
      <c r="L83" s="168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</row>
    <row r="84" s="2" customFormat="1" ht="21.84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3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6.96" customHeight="1">
      <c r="A85" s="36"/>
      <c r="B85" s="57"/>
      <c r="C85" s="58"/>
      <c r="D85" s="58"/>
      <c r="E85" s="58"/>
      <c r="F85" s="58"/>
      <c r="G85" s="58"/>
      <c r="H85" s="58"/>
      <c r="I85" s="58"/>
      <c r="J85" s="58"/>
      <c r="K85" s="58"/>
      <c r="L85" s="13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9" s="2" customFormat="1" ht="6.96" customHeight="1">
      <c r="A89" s="36"/>
      <c r="B89" s="59"/>
      <c r="C89" s="60"/>
      <c r="D89" s="60"/>
      <c r="E89" s="60"/>
      <c r="F89" s="60"/>
      <c r="G89" s="60"/>
      <c r="H89" s="60"/>
      <c r="I89" s="60"/>
      <c r="J89" s="60"/>
      <c r="K89" s="60"/>
      <c r="L89" s="132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24.96" customHeight="1">
      <c r="A90" s="36"/>
      <c r="B90" s="37"/>
      <c r="C90" s="21" t="s">
        <v>111</v>
      </c>
      <c r="D90" s="38"/>
      <c r="E90" s="38"/>
      <c r="F90" s="38"/>
      <c r="G90" s="38"/>
      <c r="H90" s="38"/>
      <c r="I90" s="38"/>
      <c r="J90" s="38"/>
      <c r="K90" s="38"/>
      <c r="L90" s="132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6.96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32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2" customHeight="1">
      <c r="A92" s="36"/>
      <c r="B92" s="37"/>
      <c r="C92" s="30" t="s">
        <v>16</v>
      </c>
      <c r="D92" s="38"/>
      <c r="E92" s="38"/>
      <c r="F92" s="38"/>
      <c r="G92" s="38"/>
      <c r="H92" s="38"/>
      <c r="I92" s="38"/>
      <c r="J92" s="38"/>
      <c r="K92" s="38"/>
      <c r="L92" s="132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6.5" customHeight="1">
      <c r="A93" s="36"/>
      <c r="B93" s="37"/>
      <c r="C93" s="38"/>
      <c r="D93" s="38"/>
      <c r="E93" s="158" t="str">
        <f>E7</f>
        <v>Oprava ledové plochy na zimním stadionu v Hodoníně</v>
      </c>
      <c r="F93" s="30"/>
      <c r="G93" s="30"/>
      <c r="H93" s="30"/>
      <c r="I93" s="38"/>
      <c r="J93" s="38"/>
      <c r="K93" s="38"/>
      <c r="L93" s="132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2" customHeight="1">
      <c r="A94" s="36"/>
      <c r="B94" s="37"/>
      <c r="C94" s="30" t="s">
        <v>104</v>
      </c>
      <c r="D94" s="38"/>
      <c r="E94" s="38"/>
      <c r="F94" s="38"/>
      <c r="G94" s="38"/>
      <c r="H94" s="38"/>
      <c r="I94" s="38"/>
      <c r="J94" s="38"/>
      <c r="K94" s="38"/>
      <c r="L94" s="132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6.5" customHeight="1">
      <c r="A95" s="36"/>
      <c r="B95" s="37"/>
      <c r="C95" s="38"/>
      <c r="D95" s="38"/>
      <c r="E95" s="67" t="str">
        <f>E9</f>
        <v>050 - ELEKTRO + MAR</v>
      </c>
      <c r="F95" s="38"/>
      <c r="G95" s="38"/>
      <c r="H95" s="38"/>
      <c r="I95" s="38"/>
      <c r="J95" s="38"/>
      <c r="K95" s="38"/>
      <c r="L95" s="132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6.96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132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2" customHeight="1">
      <c r="A97" s="36"/>
      <c r="B97" s="37"/>
      <c r="C97" s="30" t="s">
        <v>21</v>
      </c>
      <c r="D97" s="38"/>
      <c r="E97" s="38"/>
      <c r="F97" s="25" t="str">
        <f>F12</f>
        <v>Tyršova 3588/10</v>
      </c>
      <c r="G97" s="38"/>
      <c r="H97" s="38"/>
      <c r="I97" s="30" t="s">
        <v>23</v>
      </c>
      <c r="J97" s="70" t="str">
        <f>IF(J12="","",J12)</f>
        <v>14. 4. 2025</v>
      </c>
      <c r="K97" s="38"/>
      <c r="L97" s="132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6.96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132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40.05" customHeight="1">
      <c r="A99" s="36"/>
      <c r="B99" s="37"/>
      <c r="C99" s="30" t="s">
        <v>25</v>
      </c>
      <c r="D99" s="38"/>
      <c r="E99" s="38"/>
      <c r="F99" s="25" t="str">
        <f>E15</f>
        <v>Město Hodonín, Masarykovo náměstí 53/1, Hodonín</v>
      </c>
      <c r="G99" s="38"/>
      <c r="H99" s="38"/>
      <c r="I99" s="30" t="s">
        <v>32</v>
      </c>
      <c r="J99" s="34" t="str">
        <f>E21</f>
        <v xml:space="preserve">B.B.D. s.r.o., Rumunská 25, Praha 2 </v>
      </c>
      <c r="K99" s="38"/>
      <c r="L99" s="132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15.15" customHeight="1">
      <c r="A100" s="36"/>
      <c r="B100" s="37"/>
      <c r="C100" s="30" t="s">
        <v>30</v>
      </c>
      <c r="D100" s="38"/>
      <c r="E100" s="38"/>
      <c r="F100" s="25" t="str">
        <f>IF(E18="","",E18)</f>
        <v>Vyplň údaj</v>
      </c>
      <c r="G100" s="38"/>
      <c r="H100" s="38"/>
      <c r="I100" s="30" t="s">
        <v>36</v>
      </c>
      <c r="J100" s="34" t="str">
        <f>E24</f>
        <v>H. Urban</v>
      </c>
      <c r="K100" s="38"/>
      <c r="L100" s="132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10.32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132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10" customFormat="1" ht="29.28" customHeight="1">
      <c r="A102" s="169"/>
      <c r="B102" s="170"/>
      <c r="C102" s="171" t="s">
        <v>112</v>
      </c>
      <c r="D102" s="172" t="s">
        <v>60</v>
      </c>
      <c r="E102" s="172" t="s">
        <v>56</v>
      </c>
      <c r="F102" s="172" t="s">
        <v>57</v>
      </c>
      <c r="G102" s="172" t="s">
        <v>113</v>
      </c>
      <c r="H102" s="172" t="s">
        <v>114</v>
      </c>
      <c r="I102" s="172" t="s">
        <v>115</v>
      </c>
      <c r="J102" s="172" t="s">
        <v>108</v>
      </c>
      <c r="K102" s="173" t="s">
        <v>116</v>
      </c>
      <c r="L102" s="174"/>
      <c r="M102" s="90" t="s">
        <v>19</v>
      </c>
      <c r="N102" s="91" t="s">
        <v>45</v>
      </c>
      <c r="O102" s="91" t="s">
        <v>117</v>
      </c>
      <c r="P102" s="91" t="s">
        <v>118</v>
      </c>
      <c r="Q102" s="91" t="s">
        <v>119</v>
      </c>
      <c r="R102" s="91" t="s">
        <v>120</v>
      </c>
      <c r="S102" s="91" t="s">
        <v>121</v>
      </c>
      <c r="T102" s="92" t="s">
        <v>122</v>
      </c>
      <c r="U102" s="169"/>
      <c r="V102" s="169"/>
      <c r="W102" s="169"/>
      <c r="X102" s="169"/>
      <c r="Y102" s="169"/>
      <c r="Z102" s="169"/>
      <c r="AA102" s="169"/>
      <c r="AB102" s="169"/>
      <c r="AC102" s="169"/>
      <c r="AD102" s="169"/>
      <c r="AE102" s="169"/>
    </row>
    <row r="103" s="2" customFormat="1" ht="22.8" customHeight="1">
      <c r="A103" s="36"/>
      <c r="B103" s="37"/>
      <c r="C103" s="97" t="s">
        <v>123</v>
      </c>
      <c r="D103" s="38"/>
      <c r="E103" s="38"/>
      <c r="F103" s="38"/>
      <c r="G103" s="38"/>
      <c r="H103" s="38"/>
      <c r="I103" s="38"/>
      <c r="J103" s="175">
        <f>BK103</f>
        <v>0</v>
      </c>
      <c r="K103" s="38"/>
      <c r="L103" s="42"/>
      <c r="M103" s="93"/>
      <c r="N103" s="176"/>
      <c r="O103" s="94"/>
      <c r="P103" s="177">
        <f>P104+P112+P209+P222+P230+P232+P298</f>
        <v>0</v>
      </c>
      <c r="Q103" s="94"/>
      <c r="R103" s="177">
        <f>R104+R112+R209+R222+R230+R232+R298</f>
        <v>0</v>
      </c>
      <c r="S103" s="94"/>
      <c r="T103" s="178">
        <f>T104+T112+T209+T222+T230+T232+T298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74</v>
      </c>
      <c r="AU103" s="15" t="s">
        <v>109</v>
      </c>
      <c r="BK103" s="179">
        <f>BK104+BK112+BK209+BK222+BK230+BK232+BK298</f>
        <v>0</v>
      </c>
    </row>
    <row r="104" s="11" customFormat="1" ht="25.92" customHeight="1">
      <c r="A104" s="11"/>
      <c r="B104" s="180"/>
      <c r="C104" s="181"/>
      <c r="D104" s="182" t="s">
        <v>74</v>
      </c>
      <c r="E104" s="183" t="s">
        <v>1370</v>
      </c>
      <c r="F104" s="183" t="s">
        <v>1371</v>
      </c>
      <c r="G104" s="181"/>
      <c r="H104" s="181"/>
      <c r="I104" s="184"/>
      <c r="J104" s="185">
        <f>BK104</f>
        <v>0</v>
      </c>
      <c r="K104" s="181"/>
      <c r="L104" s="186"/>
      <c r="M104" s="187"/>
      <c r="N104" s="188"/>
      <c r="O104" s="188"/>
      <c r="P104" s="189">
        <f>SUM(P105:P111)</f>
        <v>0</v>
      </c>
      <c r="Q104" s="188"/>
      <c r="R104" s="189">
        <f>SUM(R105:R111)</f>
        <v>0</v>
      </c>
      <c r="S104" s="188"/>
      <c r="T104" s="190">
        <f>SUM(T105:T111)</f>
        <v>0</v>
      </c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R104" s="191" t="s">
        <v>85</v>
      </c>
      <c r="AT104" s="192" t="s">
        <v>74</v>
      </c>
      <c r="AU104" s="192" t="s">
        <v>75</v>
      </c>
      <c r="AY104" s="191" t="s">
        <v>126</v>
      </c>
      <c r="BK104" s="193">
        <f>SUM(BK105:BK111)</f>
        <v>0</v>
      </c>
    </row>
    <row r="105" s="2" customFormat="1" ht="16.5" customHeight="1">
      <c r="A105" s="36"/>
      <c r="B105" s="37"/>
      <c r="C105" s="194" t="s">
        <v>83</v>
      </c>
      <c r="D105" s="194" t="s">
        <v>127</v>
      </c>
      <c r="E105" s="195" t="s">
        <v>1372</v>
      </c>
      <c r="F105" s="196" t="s">
        <v>1373</v>
      </c>
      <c r="G105" s="197" t="s">
        <v>1374</v>
      </c>
      <c r="H105" s="198">
        <v>1</v>
      </c>
      <c r="I105" s="199"/>
      <c r="J105" s="200">
        <f>ROUND(I105*H105,2)</f>
        <v>0</v>
      </c>
      <c r="K105" s="196" t="s">
        <v>19</v>
      </c>
      <c r="L105" s="42"/>
      <c r="M105" s="201" t="s">
        <v>19</v>
      </c>
      <c r="N105" s="202" t="s">
        <v>46</v>
      </c>
      <c r="O105" s="82"/>
      <c r="P105" s="203">
        <f>O105*H105</f>
        <v>0</v>
      </c>
      <c r="Q105" s="203">
        <v>0</v>
      </c>
      <c r="R105" s="203">
        <f>Q105*H105</f>
        <v>0</v>
      </c>
      <c r="S105" s="203">
        <v>0</v>
      </c>
      <c r="T105" s="204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5" t="s">
        <v>232</v>
      </c>
      <c r="AT105" s="205" t="s">
        <v>127</v>
      </c>
      <c r="AU105" s="205" t="s">
        <v>83</v>
      </c>
      <c r="AY105" s="15" t="s">
        <v>126</v>
      </c>
      <c r="BE105" s="206">
        <f>IF(N105="základní",J105,0)</f>
        <v>0</v>
      </c>
      <c r="BF105" s="206">
        <f>IF(N105="snížená",J105,0)</f>
        <v>0</v>
      </c>
      <c r="BG105" s="206">
        <f>IF(N105="zákl. přenesená",J105,0)</f>
        <v>0</v>
      </c>
      <c r="BH105" s="206">
        <f>IF(N105="sníž. přenesená",J105,0)</f>
        <v>0</v>
      </c>
      <c r="BI105" s="206">
        <f>IF(N105="nulová",J105,0)</f>
        <v>0</v>
      </c>
      <c r="BJ105" s="15" t="s">
        <v>83</v>
      </c>
      <c r="BK105" s="206">
        <f>ROUND(I105*H105,2)</f>
        <v>0</v>
      </c>
      <c r="BL105" s="15" t="s">
        <v>232</v>
      </c>
      <c r="BM105" s="205" t="s">
        <v>85</v>
      </c>
    </row>
    <row r="106" s="2" customFormat="1" ht="16.5" customHeight="1">
      <c r="A106" s="36"/>
      <c r="B106" s="37"/>
      <c r="C106" s="194" t="s">
        <v>85</v>
      </c>
      <c r="D106" s="194" t="s">
        <v>127</v>
      </c>
      <c r="E106" s="195" t="s">
        <v>1375</v>
      </c>
      <c r="F106" s="196" t="s">
        <v>1376</v>
      </c>
      <c r="G106" s="197" t="s">
        <v>1374</v>
      </c>
      <c r="H106" s="198">
        <v>1</v>
      </c>
      <c r="I106" s="199"/>
      <c r="J106" s="200">
        <f>ROUND(I106*H106,2)</f>
        <v>0</v>
      </c>
      <c r="K106" s="196" t="s">
        <v>19</v>
      </c>
      <c r="L106" s="42"/>
      <c r="M106" s="201" t="s">
        <v>19</v>
      </c>
      <c r="N106" s="202" t="s">
        <v>46</v>
      </c>
      <c r="O106" s="82"/>
      <c r="P106" s="203">
        <f>O106*H106</f>
        <v>0</v>
      </c>
      <c r="Q106" s="203">
        <v>0</v>
      </c>
      <c r="R106" s="203">
        <f>Q106*H106</f>
        <v>0</v>
      </c>
      <c r="S106" s="203">
        <v>0</v>
      </c>
      <c r="T106" s="204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5" t="s">
        <v>232</v>
      </c>
      <c r="AT106" s="205" t="s">
        <v>127</v>
      </c>
      <c r="AU106" s="205" t="s">
        <v>83</v>
      </c>
      <c r="AY106" s="15" t="s">
        <v>126</v>
      </c>
      <c r="BE106" s="206">
        <f>IF(N106="základní",J106,0)</f>
        <v>0</v>
      </c>
      <c r="BF106" s="206">
        <f>IF(N106="snížená",J106,0)</f>
        <v>0</v>
      </c>
      <c r="BG106" s="206">
        <f>IF(N106="zákl. přenesená",J106,0)</f>
        <v>0</v>
      </c>
      <c r="BH106" s="206">
        <f>IF(N106="sníž. přenesená",J106,0)</f>
        <v>0</v>
      </c>
      <c r="BI106" s="206">
        <f>IF(N106="nulová",J106,0)</f>
        <v>0</v>
      </c>
      <c r="BJ106" s="15" t="s">
        <v>83</v>
      </c>
      <c r="BK106" s="206">
        <f>ROUND(I106*H106,2)</f>
        <v>0</v>
      </c>
      <c r="BL106" s="15" t="s">
        <v>232</v>
      </c>
      <c r="BM106" s="205" t="s">
        <v>145</v>
      </c>
    </row>
    <row r="107" s="2" customFormat="1" ht="16.5" customHeight="1">
      <c r="A107" s="36"/>
      <c r="B107" s="37"/>
      <c r="C107" s="194" t="s">
        <v>140</v>
      </c>
      <c r="D107" s="194" t="s">
        <v>127</v>
      </c>
      <c r="E107" s="195" t="s">
        <v>1377</v>
      </c>
      <c r="F107" s="196" t="s">
        <v>1378</v>
      </c>
      <c r="G107" s="197" t="s">
        <v>1379</v>
      </c>
      <c r="H107" s="198">
        <v>2</v>
      </c>
      <c r="I107" s="199"/>
      <c r="J107" s="200">
        <f>ROUND(I107*H107,2)</f>
        <v>0</v>
      </c>
      <c r="K107" s="196" t="s">
        <v>19</v>
      </c>
      <c r="L107" s="42"/>
      <c r="M107" s="201" t="s">
        <v>19</v>
      </c>
      <c r="N107" s="202" t="s">
        <v>46</v>
      </c>
      <c r="O107" s="82"/>
      <c r="P107" s="203">
        <f>O107*H107</f>
        <v>0</v>
      </c>
      <c r="Q107" s="203">
        <v>0</v>
      </c>
      <c r="R107" s="203">
        <f>Q107*H107</f>
        <v>0</v>
      </c>
      <c r="S107" s="203">
        <v>0</v>
      </c>
      <c r="T107" s="204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5" t="s">
        <v>232</v>
      </c>
      <c r="AT107" s="205" t="s">
        <v>127</v>
      </c>
      <c r="AU107" s="205" t="s">
        <v>83</v>
      </c>
      <c r="AY107" s="15" t="s">
        <v>126</v>
      </c>
      <c r="BE107" s="206">
        <f>IF(N107="základní",J107,0)</f>
        <v>0</v>
      </c>
      <c r="BF107" s="206">
        <f>IF(N107="snížená",J107,0)</f>
        <v>0</v>
      </c>
      <c r="BG107" s="206">
        <f>IF(N107="zákl. přenesená",J107,0)</f>
        <v>0</v>
      </c>
      <c r="BH107" s="206">
        <f>IF(N107="sníž. přenesená",J107,0)</f>
        <v>0</v>
      </c>
      <c r="BI107" s="206">
        <f>IF(N107="nulová",J107,0)</f>
        <v>0</v>
      </c>
      <c r="BJ107" s="15" t="s">
        <v>83</v>
      </c>
      <c r="BK107" s="206">
        <f>ROUND(I107*H107,2)</f>
        <v>0</v>
      </c>
      <c r="BL107" s="15" t="s">
        <v>232</v>
      </c>
      <c r="BM107" s="205" t="s">
        <v>210</v>
      </c>
    </row>
    <row r="108" s="2" customFormat="1" ht="16.5" customHeight="1">
      <c r="A108" s="36"/>
      <c r="B108" s="37"/>
      <c r="C108" s="194" t="s">
        <v>145</v>
      </c>
      <c r="D108" s="194" t="s">
        <v>127</v>
      </c>
      <c r="E108" s="195" t="s">
        <v>1380</v>
      </c>
      <c r="F108" s="196" t="s">
        <v>1381</v>
      </c>
      <c r="G108" s="197" t="s">
        <v>1379</v>
      </c>
      <c r="H108" s="198">
        <v>1</v>
      </c>
      <c r="I108" s="199"/>
      <c r="J108" s="200">
        <f>ROUND(I108*H108,2)</f>
        <v>0</v>
      </c>
      <c r="K108" s="196" t="s">
        <v>19</v>
      </c>
      <c r="L108" s="42"/>
      <c r="M108" s="201" t="s">
        <v>19</v>
      </c>
      <c r="N108" s="202" t="s">
        <v>46</v>
      </c>
      <c r="O108" s="82"/>
      <c r="P108" s="203">
        <f>O108*H108</f>
        <v>0</v>
      </c>
      <c r="Q108" s="203">
        <v>0</v>
      </c>
      <c r="R108" s="203">
        <f>Q108*H108</f>
        <v>0</v>
      </c>
      <c r="S108" s="203">
        <v>0</v>
      </c>
      <c r="T108" s="204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5" t="s">
        <v>232</v>
      </c>
      <c r="AT108" s="205" t="s">
        <v>127</v>
      </c>
      <c r="AU108" s="205" t="s">
        <v>83</v>
      </c>
      <c r="AY108" s="15" t="s">
        <v>126</v>
      </c>
      <c r="BE108" s="206">
        <f>IF(N108="základní",J108,0)</f>
        <v>0</v>
      </c>
      <c r="BF108" s="206">
        <f>IF(N108="snížená",J108,0)</f>
        <v>0</v>
      </c>
      <c r="BG108" s="206">
        <f>IF(N108="zákl. přenesená",J108,0)</f>
        <v>0</v>
      </c>
      <c r="BH108" s="206">
        <f>IF(N108="sníž. přenesená",J108,0)</f>
        <v>0</v>
      </c>
      <c r="BI108" s="206">
        <f>IF(N108="nulová",J108,0)</f>
        <v>0</v>
      </c>
      <c r="BJ108" s="15" t="s">
        <v>83</v>
      </c>
      <c r="BK108" s="206">
        <f>ROUND(I108*H108,2)</f>
        <v>0</v>
      </c>
      <c r="BL108" s="15" t="s">
        <v>232</v>
      </c>
      <c r="BM108" s="205" t="s">
        <v>221</v>
      </c>
    </row>
    <row r="109" s="2" customFormat="1" ht="16.5" customHeight="1">
      <c r="A109" s="36"/>
      <c r="B109" s="37"/>
      <c r="C109" s="194" t="s">
        <v>125</v>
      </c>
      <c r="D109" s="194" t="s">
        <v>127</v>
      </c>
      <c r="E109" s="195" t="s">
        <v>1382</v>
      </c>
      <c r="F109" s="196" t="s">
        <v>1383</v>
      </c>
      <c r="G109" s="197" t="s">
        <v>1384</v>
      </c>
      <c r="H109" s="198">
        <v>1</v>
      </c>
      <c r="I109" s="199"/>
      <c r="J109" s="200">
        <f>ROUND(I109*H109,2)</f>
        <v>0</v>
      </c>
      <c r="K109" s="196" t="s">
        <v>19</v>
      </c>
      <c r="L109" s="42"/>
      <c r="M109" s="201" t="s">
        <v>19</v>
      </c>
      <c r="N109" s="202" t="s">
        <v>46</v>
      </c>
      <c r="O109" s="82"/>
      <c r="P109" s="203">
        <f>O109*H109</f>
        <v>0</v>
      </c>
      <c r="Q109" s="203">
        <v>0</v>
      </c>
      <c r="R109" s="203">
        <f>Q109*H109</f>
        <v>0</v>
      </c>
      <c r="S109" s="203">
        <v>0</v>
      </c>
      <c r="T109" s="204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5" t="s">
        <v>232</v>
      </c>
      <c r="AT109" s="205" t="s">
        <v>127</v>
      </c>
      <c r="AU109" s="205" t="s">
        <v>83</v>
      </c>
      <c r="AY109" s="15" t="s">
        <v>126</v>
      </c>
      <c r="BE109" s="206">
        <f>IF(N109="základní",J109,0)</f>
        <v>0</v>
      </c>
      <c r="BF109" s="206">
        <f>IF(N109="snížená",J109,0)</f>
        <v>0</v>
      </c>
      <c r="BG109" s="206">
        <f>IF(N109="zákl. přenesená",J109,0)</f>
        <v>0</v>
      </c>
      <c r="BH109" s="206">
        <f>IF(N109="sníž. přenesená",J109,0)</f>
        <v>0</v>
      </c>
      <c r="BI109" s="206">
        <f>IF(N109="nulová",J109,0)</f>
        <v>0</v>
      </c>
      <c r="BJ109" s="15" t="s">
        <v>83</v>
      </c>
      <c r="BK109" s="206">
        <f>ROUND(I109*H109,2)</f>
        <v>0</v>
      </c>
      <c r="BL109" s="15" t="s">
        <v>232</v>
      </c>
      <c r="BM109" s="205" t="s">
        <v>234</v>
      </c>
    </row>
    <row r="110" s="2" customFormat="1" ht="16.5" customHeight="1">
      <c r="A110" s="36"/>
      <c r="B110" s="37"/>
      <c r="C110" s="194" t="s">
        <v>210</v>
      </c>
      <c r="D110" s="194" t="s">
        <v>127</v>
      </c>
      <c r="E110" s="195" t="s">
        <v>1385</v>
      </c>
      <c r="F110" s="196" t="s">
        <v>1386</v>
      </c>
      <c r="G110" s="197" t="s">
        <v>1387</v>
      </c>
      <c r="H110" s="198">
        <v>8</v>
      </c>
      <c r="I110" s="199"/>
      <c r="J110" s="200">
        <f>ROUND(I110*H110,2)</f>
        <v>0</v>
      </c>
      <c r="K110" s="196" t="s">
        <v>19</v>
      </c>
      <c r="L110" s="42"/>
      <c r="M110" s="201" t="s">
        <v>19</v>
      </c>
      <c r="N110" s="202" t="s">
        <v>46</v>
      </c>
      <c r="O110" s="82"/>
      <c r="P110" s="203">
        <f>O110*H110</f>
        <v>0</v>
      </c>
      <c r="Q110" s="203">
        <v>0</v>
      </c>
      <c r="R110" s="203">
        <f>Q110*H110</f>
        <v>0</v>
      </c>
      <c r="S110" s="203">
        <v>0</v>
      </c>
      <c r="T110" s="204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5" t="s">
        <v>232</v>
      </c>
      <c r="AT110" s="205" t="s">
        <v>127</v>
      </c>
      <c r="AU110" s="205" t="s">
        <v>83</v>
      </c>
      <c r="AY110" s="15" t="s">
        <v>126</v>
      </c>
      <c r="BE110" s="206">
        <f>IF(N110="základní",J110,0)</f>
        <v>0</v>
      </c>
      <c r="BF110" s="206">
        <f>IF(N110="snížená",J110,0)</f>
        <v>0</v>
      </c>
      <c r="BG110" s="206">
        <f>IF(N110="zákl. přenesená",J110,0)</f>
        <v>0</v>
      </c>
      <c r="BH110" s="206">
        <f>IF(N110="sníž. přenesená",J110,0)</f>
        <v>0</v>
      </c>
      <c r="BI110" s="206">
        <f>IF(N110="nulová",J110,0)</f>
        <v>0</v>
      </c>
      <c r="BJ110" s="15" t="s">
        <v>83</v>
      </c>
      <c r="BK110" s="206">
        <f>ROUND(I110*H110,2)</f>
        <v>0</v>
      </c>
      <c r="BL110" s="15" t="s">
        <v>232</v>
      </c>
      <c r="BM110" s="205" t="s">
        <v>8</v>
      </c>
    </row>
    <row r="111" s="2" customFormat="1" ht="16.5" customHeight="1">
      <c r="A111" s="36"/>
      <c r="B111" s="37"/>
      <c r="C111" s="194" t="s">
        <v>216</v>
      </c>
      <c r="D111" s="194" t="s">
        <v>127</v>
      </c>
      <c r="E111" s="195" t="s">
        <v>1388</v>
      </c>
      <c r="F111" s="196" t="s">
        <v>1389</v>
      </c>
      <c r="G111" s="197" t="s">
        <v>1374</v>
      </c>
      <c r="H111" s="198">
        <v>4</v>
      </c>
      <c r="I111" s="199"/>
      <c r="J111" s="200">
        <f>ROUND(I111*H111,2)</f>
        <v>0</v>
      </c>
      <c r="K111" s="196" t="s">
        <v>19</v>
      </c>
      <c r="L111" s="42"/>
      <c r="M111" s="201" t="s">
        <v>19</v>
      </c>
      <c r="N111" s="202" t="s">
        <v>46</v>
      </c>
      <c r="O111" s="82"/>
      <c r="P111" s="203">
        <f>O111*H111</f>
        <v>0</v>
      </c>
      <c r="Q111" s="203">
        <v>0</v>
      </c>
      <c r="R111" s="203">
        <f>Q111*H111</f>
        <v>0</v>
      </c>
      <c r="S111" s="203">
        <v>0</v>
      </c>
      <c r="T111" s="204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5" t="s">
        <v>232</v>
      </c>
      <c r="AT111" s="205" t="s">
        <v>127</v>
      </c>
      <c r="AU111" s="205" t="s">
        <v>83</v>
      </c>
      <c r="AY111" s="15" t="s">
        <v>126</v>
      </c>
      <c r="BE111" s="206">
        <f>IF(N111="základní",J111,0)</f>
        <v>0</v>
      </c>
      <c r="BF111" s="206">
        <f>IF(N111="snížená",J111,0)</f>
        <v>0</v>
      </c>
      <c r="BG111" s="206">
        <f>IF(N111="zákl. přenesená",J111,0)</f>
        <v>0</v>
      </c>
      <c r="BH111" s="206">
        <f>IF(N111="sníž. přenesená",J111,0)</f>
        <v>0</v>
      </c>
      <c r="BI111" s="206">
        <f>IF(N111="nulová",J111,0)</f>
        <v>0</v>
      </c>
      <c r="BJ111" s="15" t="s">
        <v>83</v>
      </c>
      <c r="BK111" s="206">
        <f>ROUND(I111*H111,2)</f>
        <v>0</v>
      </c>
      <c r="BL111" s="15" t="s">
        <v>232</v>
      </c>
      <c r="BM111" s="205" t="s">
        <v>256</v>
      </c>
    </row>
    <row r="112" s="11" customFormat="1" ht="25.92" customHeight="1">
      <c r="A112" s="11"/>
      <c r="B112" s="180"/>
      <c r="C112" s="181"/>
      <c r="D112" s="182" t="s">
        <v>74</v>
      </c>
      <c r="E112" s="183" t="s">
        <v>1390</v>
      </c>
      <c r="F112" s="183" t="s">
        <v>1391</v>
      </c>
      <c r="G112" s="181"/>
      <c r="H112" s="181"/>
      <c r="I112" s="184"/>
      <c r="J112" s="185">
        <f>BK112</f>
        <v>0</v>
      </c>
      <c r="K112" s="181"/>
      <c r="L112" s="186"/>
      <c r="M112" s="187"/>
      <c r="N112" s="188"/>
      <c r="O112" s="188"/>
      <c r="P112" s="189">
        <f>P113+P158+P175+P191</f>
        <v>0</v>
      </c>
      <c r="Q112" s="188"/>
      <c r="R112" s="189">
        <f>R113+R158+R175+R191</f>
        <v>0</v>
      </c>
      <c r="S112" s="188"/>
      <c r="T112" s="190">
        <f>T113+T158+T175+T191</f>
        <v>0</v>
      </c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R112" s="191" t="s">
        <v>85</v>
      </c>
      <c r="AT112" s="192" t="s">
        <v>74</v>
      </c>
      <c r="AU112" s="192" t="s">
        <v>75</v>
      </c>
      <c r="AY112" s="191" t="s">
        <v>126</v>
      </c>
      <c r="BK112" s="193">
        <f>BK113+BK158+BK175+BK191</f>
        <v>0</v>
      </c>
    </row>
    <row r="113" s="11" customFormat="1" ht="22.8" customHeight="1">
      <c r="A113" s="11"/>
      <c r="B113" s="180"/>
      <c r="C113" s="181"/>
      <c r="D113" s="182" t="s">
        <v>74</v>
      </c>
      <c r="E113" s="222" t="s">
        <v>1392</v>
      </c>
      <c r="F113" s="222" t="s">
        <v>1393</v>
      </c>
      <c r="G113" s="181"/>
      <c r="H113" s="181"/>
      <c r="I113" s="184"/>
      <c r="J113" s="223">
        <f>BK113</f>
        <v>0</v>
      </c>
      <c r="K113" s="181"/>
      <c r="L113" s="186"/>
      <c r="M113" s="187"/>
      <c r="N113" s="188"/>
      <c r="O113" s="188"/>
      <c r="P113" s="189">
        <f>SUM(P114:P157)</f>
        <v>0</v>
      </c>
      <c r="Q113" s="188"/>
      <c r="R113" s="189">
        <f>SUM(R114:R157)</f>
        <v>0</v>
      </c>
      <c r="S113" s="188"/>
      <c r="T113" s="190">
        <f>SUM(T114:T157)</f>
        <v>0</v>
      </c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R113" s="191" t="s">
        <v>85</v>
      </c>
      <c r="AT113" s="192" t="s">
        <v>74</v>
      </c>
      <c r="AU113" s="192" t="s">
        <v>83</v>
      </c>
      <c r="AY113" s="191" t="s">
        <v>126</v>
      </c>
      <c r="BK113" s="193">
        <f>SUM(BK114:BK157)</f>
        <v>0</v>
      </c>
    </row>
    <row r="114" s="2" customFormat="1" ht="16.5" customHeight="1">
      <c r="A114" s="36"/>
      <c r="B114" s="37"/>
      <c r="C114" s="194" t="s">
        <v>221</v>
      </c>
      <c r="D114" s="194" t="s">
        <v>127</v>
      </c>
      <c r="E114" s="195" t="s">
        <v>1394</v>
      </c>
      <c r="F114" s="196" t="s">
        <v>1395</v>
      </c>
      <c r="G114" s="197" t="s">
        <v>1374</v>
      </c>
      <c r="H114" s="198">
        <v>1</v>
      </c>
      <c r="I114" s="199"/>
      <c r="J114" s="200">
        <f>ROUND(I114*H114,2)</f>
        <v>0</v>
      </c>
      <c r="K114" s="196" t="s">
        <v>19</v>
      </c>
      <c r="L114" s="42"/>
      <c r="M114" s="201" t="s">
        <v>19</v>
      </c>
      <c r="N114" s="202" t="s">
        <v>46</v>
      </c>
      <c r="O114" s="82"/>
      <c r="P114" s="203">
        <f>O114*H114</f>
        <v>0</v>
      </c>
      <c r="Q114" s="203">
        <v>0</v>
      </c>
      <c r="R114" s="203">
        <f>Q114*H114</f>
        <v>0</v>
      </c>
      <c r="S114" s="203">
        <v>0</v>
      </c>
      <c r="T114" s="204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5" t="s">
        <v>232</v>
      </c>
      <c r="AT114" s="205" t="s">
        <v>127</v>
      </c>
      <c r="AU114" s="205" t="s">
        <v>85</v>
      </c>
      <c r="AY114" s="15" t="s">
        <v>126</v>
      </c>
      <c r="BE114" s="206">
        <f>IF(N114="základní",J114,0)</f>
        <v>0</v>
      </c>
      <c r="BF114" s="206">
        <f>IF(N114="snížená",J114,0)</f>
        <v>0</v>
      </c>
      <c r="BG114" s="206">
        <f>IF(N114="zákl. přenesená",J114,0)</f>
        <v>0</v>
      </c>
      <c r="BH114" s="206">
        <f>IF(N114="sníž. přenesená",J114,0)</f>
        <v>0</v>
      </c>
      <c r="BI114" s="206">
        <f>IF(N114="nulová",J114,0)</f>
        <v>0</v>
      </c>
      <c r="BJ114" s="15" t="s">
        <v>83</v>
      </c>
      <c r="BK114" s="206">
        <f>ROUND(I114*H114,2)</f>
        <v>0</v>
      </c>
      <c r="BL114" s="15" t="s">
        <v>232</v>
      </c>
      <c r="BM114" s="205" t="s">
        <v>232</v>
      </c>
    </row>
    <row r="115" s="2" customFormat="1" ht="16.5" customHeight="1">
      <c r="A115" s="36"/>
      <c r="B115" s="37"/>
      <c r="C115" s="194" t="s">
        <v>227</v>
      </c>
      <c r="D115" s="194" t="s">
        <v>127</v>
      </c>
      <c r="E115" s="195" t="s">
        <v>1396</v>
      </c>
      <c r="F115" s="196" t="s">
        <v>1397</v>
      </c>
      <c r="G115" s="197" t="s">
        <v>1374</v>
      </c>
      <c r="H115" s="198">
        <v>3</v>
      </c>
      <c r="I115" s="199"/>
      <c r="J115" s="200">
        <f>ROUND(I115*H115,2)</f>
        <v>0</v>
      </c>
      <c r="K115" s="196" t="s">
        <v>19</v>
      </c>
      <c r="L115" s="42"/>
      <c r="M115" s="201" t="s">
        <v>19</v>
      </c>
      <c r="N115" s="202" t="s">
        <v>46</v>
      </c>
      <c r="O115" s="82"/>
      <c r="P115" s="203">
        <f>O115*H115</f>
        <v>0</v>
      </c>
      <c r="Q115" s="203">
        <v>0</v>
      </c>
      <c r="R115" s="203">
        <f>Q115*H115</f>
        <v>0</v>
      </c>
      <c r="S115" s="203">
        <v>0</v>
      </c>
      <c r="T115" s="204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5" t="s">
        <v>232</v>
      </c>
      <c r="AT115" s="205" t="s">
        <v>127</v>
      </c>
      <c r="AU115" s="205" t="s">
        <v>85</v>
      </c>
      <c r="AY115" s="15" t="s">
        <v>126</v>
      </c>
      <c r="BE115" s="206">
        <f>IF(N115="základní",J115,0)</f>
        <v>0</v>
      </c>
      <c r="BF115" s="206">
        <f>IF(N115="snížená",J115,0)</f>
        <v>0</v>
      </c>
      <c r="BG115" s="206">
        <f>IF(N115="zákl. přenesená",J115,0)</f>
        <v>0</v>
      </c>
      <c r="BH115" s="206">
        <f>IF(N115="sníž. přenesená",J115,0)</f>
        <v>0</v>
      </c>
      <c r="BI115" s="206">
        <f>IF(N115="nulová",J115,0)</f>
        <v>0</v>
      </c>
      <c r="BJ115" s="15" t="s">
        <v>83</v>
      </c>
      <c r="BK115" s="206">
        <f>ROUND(I115*H115,2)</f>
        <v>0</v>
      </c>
      <c r="BL115" s="15" t="s">
        <v>232</v>
      </c>
      <c r="BM115" s="205" t="s">
        <v>254</v>
      </c>
    </row>
    <row r="116" s="2" customFormat="1" ht="16.5" customHeight="1">
      <c r="A116" s="36"/>
      <c r="B116" s="37"/>
      <c r="C116" s="194" t="s">
        <v>234</v>
      </c>
      <c r="D116" s="194" t="s">
        <v>127</v>
      </c>
      <c r="E116" s="195" t="s">
        <v>1398</v>
      </c>
      <c r="F116" s="196" t="s">
        <v>1399</v>
      </c>
      <c r="G116" s="197" t="s">
        <v>1374</v>
      </c>
      <c r="H116" s="198">
        <v>1</v>
      </c>
      <c r="I116" s="199"/>
      <c r="J116" s="200">
        <f>ROUND(I116*H116,2)</f>
        <v>0</v>
      </c>
      <c r="K116" s="196" t="s">
        <v>19</v>
      </c>
      <c r="L116" s="42"/>
      <c r="M116" s="201" t="s">
        <v>19</v>
      </c>
      <c r="N116" s="202" t="s">
        <v>46</v>
      </c>
      <c r="O116" s="82"/>
      <c r="P116" s="203">
        <f>O116*H116</f>
        <v>0</v>
      </c>
      <c r="Q116" s="203">
        <v>0</v>
      </c>
      <c r="R116" s="203">
        <f>Q116*H116</f>
        <v>0</v>
      </c>
      <c r="S116" s="203">
        <v>0</v>
      </c>
      <c r="T116" s="204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5" t="s">
        <v>232</v>
      </c>
      <c r="AT116" s="205" t="s">
        <v>127</v>
      </c>
      <c r="AU116" s="205" t="s">
        <v>85</v>
      </c>
      <c r="AY116" s="15" t="s">
        <v>126</v>
      </c>
      <c r="BE116" s="206">
        <f>IF(N116="základní",J116,0)</f>
        <v>0</v>
      </c>
      <c r="BF116" s="206">
        <f>IF(N116="snížená",J116,0)</f>
        <v>0</v>
      </c>
      <c r="BG116" s="206">
        <f>IF(N116="zákl. přenesená",J116,0)</f>
        <v>0</v>
      </c>
      <c r="BH116" s="206">
        <f>IF(N116="sníž. přenesená",J116,0)</f>
        <v>0</v>
      </c>
      <c r="BI116" s="206">
        <f>IF(N116="nulová",J116,0)</f>
        <v>0</v>
      </c>
      <c r="BJ116" s="15" t="s">
        <v>83</v>
      </c>
      <c r="BK116" s="206">
        <f>ROUND(I116*H116,2)</f>
        <v>0</v>
      </c>
      <c r="BL116" s="15" t="s">
        <v>232</v>
      </c>
      <c r="BM116" s="205" t="s">
        <v>298</v>
      </c>
    </row>
    <row r="117" s="2" customFormat="1" ht="16.5" customHeight="1">
      <c r="A117" s="36"/>
      <c r="B117" s="37"/>
      <c r="C117" s="194" t="s">
        <v>175</v>
      </c>
      <c r="D117" s="194" t="s">
        <v>127</v>
      </c>
      <c r="E117" s="195" t="s">
        <v>1400</v>
      </c>
      <c r="F117" s="196" t="s">
        <v>1401</v>
      </c>
      <c r="G117" s="197" t="s">
        <v>1374</v>
      </c>
      <c r="H117" s="198">
        <v>2</v>
      </c>
      <c r="I117" s="199"/>
      <c r="J117" s="200">
        <f>ROUND(I117*H117,2)</f>
        <v>0</v>
      </c>
      <c r="K117" s="196" t="s">
        <v>19</v>
      </c>
      <c r="L117" s="42"/>
      <c r="M117" s="201" t="s">
        <v>19</v>
      </c>
      <c r="N117" s="202" t="s">
        <v>46</v>
      </c>
      <c r="O117" s="82"/>
      <c r="P117" s="203">
        <f>O117*H117</f>
        <v>0</v>
      </c>
      <c r="Q117" s="203">
        <v>0</v>
      </c>
      <c r="R117" s="203">
        <f>Q117*H117</f>
        <v>0</v>
      </c>
      <c r="S117" s="203">
        <v>0</v>
      </c>
      <c r="T117" s="204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5" t="s">
        <v>232</v>
      </c>
      <c r="AT117" s="205" t="s">
        <v>127</v>
      </c>
      <c r="AU117" s="205" t="s">
        <v>85</v>
      </c>
      <c r="AY117" s="15" t="s">
        <v>126</v>
      </c>
      <c r="BE117" s="206">
        <f>IF(N117="základní",J117,0)</f>
        <v>0</v>
      </c>
      <c r="BF117" s="206">
        <f>IF(N117="snížená",J117,0)</f>
        <v>0</v>
      </c>
      <c r="BG117" s="206">
        <f>IF(N117="zákl. přenesená",J117,0)</f>
        <v>0</v>
      </c>
      <c r="BH117" s="206">
        <f>IF(N117="sníž. přenesená",J117,0)</f>
        <v>0</v>
      </c>
      <c r="BI117" s="206">
        <f>IF(N117="nulová",J117,0)</f>
        <v>0</v>
      </c>
      <c r="BJ117" s="15" t="s">
        <v>83</v>
      </c>
      <c r="BK117" s="206">
        <f>ROUND(I117*H117,2)</f>
        <v>0</v>
      </c>
      <c r="BL117" s="15" t="s">
        <v>232</v>
      </c>
      <c r="BM117" s="205" t="s">
        <v>262</v>
      </c>
    </row>
    <row r="118" s="2" customFormat="1" ht="16.5" customHeight="1">
      <c r="A118" s="36"/>
      <c r="B118" s="37"/>
      <c r="C118" s="194" t="s">
        <v>8</v>
      </c>
      <c r="D118" s="194" t="s">
        <v>127</v>
      </c>
      <c r="E118" s="195" t="s">
        <v>1402</v>
      </c>
      <c r="F118" s="196" t="s">
        <v>1403</v>
      </c>
      <c r="G118" s="197" t="s">
        <v>1374</v>
      </c>
      <c r="H118" s="198">
        <v>3</v>
      </c>
      <c r="I118" s="199"/>
      <c r="J118" s="200">
        <f>ROUND(I118*H118,2)</f>
        <v>0</v>
      </c>
      <c r="K118" s="196" t="s">
        <v>19</v>
      </c>
      <c r="L118" s="42"/>
      <c r="M118" s="201" t="s">
        <v>19</v>
      </c>
      <c r="N118" s="202" t="s">
        <v>46</v>
      </c>
      <c r="O118" s="82"/>
      <c r="P118" s="203">
        <f>O118*H118</f>
        <v>0</v>
      </c>
      <c r="Q118" s="203">
        <v>0</v>
      </c>
      <c r="R118" s="203">
        <f>Q118*H118</f>
        <v>0</v>
      </c>
      <c r="S118" s="203">
        <v>0</v>
      </c>
      <c r="T118" s="204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5" t="s">
        <v>232</v>
      </c>
      <c r="AT118" s="205" t="s">
        <v>127</v>
      </c>
      <c r="AU118" s="205" t="s">
        <v>85</v>
      </c>
      <c r="AY118" s="15" t="s">
        <v>126</v>
      </c>
      <c r="BE118" s="206">
        <f>IF(N118="základní",J118,0)</f>
        <v>0</v>
      </c>
      <c r="BF118" s="206">
        <f>IF(N118="snížená",J118,0)</f>
        <v>0</v>
      </c>
      <c r="BG118" s="206">
        <f>IF(N118="zákl. přenesená",J118,0)</f>
        <v>0</v>
      </c>
      <c r="BH118" s="206">
        <f>IF(N118="sníž. přenesená",J118,0)</f>
        <v>0</v>
      </c>
      <c r="BI118" s="206">
        <f>IF(N118="nulová",J118,0)</f>
        <v>0</v>
      </c>
      <c r="BJ118" s="15" t="s">
        <v>83</v>
      </c>
      <c r="BK118" s="206">
        <f>ROUND(I118*H118,2)</f>
        <v>0</v>
      </c>
      <c r="BL118" s="15" t="s">
        <v>232</v>
      </c>
      <c r="BM118" s="205" t="s">
        <v>322</v>
      </c>
    </row>
    <row r="119" s="2" customFormat="1" ht="16.5" customHeight="1">
      <c r="A119" s="36"/>
      <c r="B119" s="37"/>
      <c r="C119" s="194" t="s">
        <v>200</v>
      </c>
      <c r="D119" s="194" t="s">
        <v>127</v>
      </c>
      <c r="E119" s="195" t="s">
        <v>1404</v>
      </c>
      <c r="F119" s="196" t="s">
        <v>1405</v>
      </c>
      <c r="G119" s="197" t="s">
        <v>1374</v>
      </c>
      <c r="H119" s="198">
        <v>2</v>
      </c>
      <c r="I119" s="199"/>
      <c r="J119" s="200">
        <f>ROUND(I119*H119,2)</f>
        <v>0</v>
      </c>
      <c r="K119" s="196" t="s">
        <v>19</v>
      </c>
      <c r="L119" s="42"/>
      <c r="M119" s="201" t="s">
        <v>19</v>
      </c>
      <c r="N119" s="202" t="s">
        <v>46</v>
      </c>
      <c r="O119" s="82"/>
      <c r="P119" s="203">
        <f>O119*H119</f>
        <v>0</v>
      </c>
      <c r="Q119" s="203">
        <v>0</v>
      </c>
      <c r="R119" s="203">
        <f>Q119*H119</f>
        <v>0</v>
      </c>
      <c r="S119" s="203">
        <v>0</v>
      </c>
      <c r="T119" s="204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5" t="s">
        <v>232</v>
      </c>
      <c r="AT119" s="205" t="s">
        <v>127</v>
      </c>
      <c r="AU119" s="205" t="s">
        <v>85</v>
      </c>
      <c r="AY119" s="15" t="s">
        <v>126</v>
      </c>
      <c r="BE119" s="206">
        <f>IF(N119="základní",J119,0)</f>
        <v>0</v>
      </c>
      <c r="BF119" s="206">
        <f>IF(N119="snížená",J119,0)</f>
        <v>0</v>
      </c>
      <c r="BG119" s="206">
        <f>IF(N119="zákl. přenesená",J119,0)</f>
        <v>0</v>
      </c>
      <c r="BH119" s="206">
        <f>IF(N119="sníž. přenesená",J119,0)</f>
        <v>0</v>
      </c>
      <c r="BI119" s="206">
        <f>IF(N119="nulová",J119,0)</f>
        <v>0</v>
      </c>
      <c r="BJ119" s="15" t="s">
        <v>83</v>
      </c>
      <c r="BK119" s="206">
        <f>ROUND(I119*H119,2)</f>
        <v>0</v>
      </c>
      <c r="BL119" s="15" t="s">
        <v>232</v>
      </c>
      <c r="BM119" s="205" t="s">
        <v>338</v>
      </c>
    </row>
    <row r="120" s="2" customFormat="1" ht="16.5" customHeight="1">
      <c r="A120" s="36"/>
      <c r="B120" s="37"/>
      <c r="C120" s="194" t="s">
        <v>256</v>
      </c>
      <c r="D120" s="194" t="s">
        <v>127</v>
      </c>
      <c r="E120" s="195" t="s">
        <v>1406</v>
      </c>
      <c r="F120" s="196" t="s">
        <v>1407</v>
      </c>
      <c r="G120" s="197" t="s">
        <v>1374</v>
      </c>
      <c r="H120" s="198">
        <v>1</v>
      </c>
      <c r="I120" s="199"/>
      <c r="J120" s="200">
        <f>ROUND(I120*H120,2)</f>
        <v>0</v>
      </c>
      <c r="K120" s="196" t="s">
        <v>19</v>
      </c>
      <c r="L120" s="42"/>
      <c r="M120" s="201" t="s">
        <v>19</v>
      </c>
      <c r="N120" s="202" t="s">
        <v>46</v>
      </c>
      <c r="O120" s="82"/>
      <c r="P120" s="203">
        <f>O120*H120</f>
        <v>0</v>
      </c>
      <c r="Q120" s="203">
        <v>0</v>
      </c>
      <c r="R120" s="203">
        <f>Q120*H120</f>
        <v>0</v>
      </c>
      <c r="S120" s="203">
        <v>0</v>
      </c>
      <c r="T120" s="204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5" t="s">
        <v>232</v>
      </c>
      <c r="AT120" s="205" t="s">
        <v>127</v>
      </c>
      <c r="AU120" s="205" t="s">
        <v>85</v>
      </c>
      <c r="AY120" s="15" t="s">
        <v>126</v>
      </c>
      <c r="BE120" s="206">
        <f>IF(N120="základní",J120,0)</f>
        <v>0</v>
      </c>
      <c r="BF120" s="206">
        <f>IF(N120="snížená",J120,0)</f>
        <v>0</v>
      </c>
      <c r="BG120" s="206">
        <f>IF(N120="zákl. přenesená",J120,0)</f>
        <v>0</v>
      </c>
      <c r="BH120" s="206">
        <f>IF(N120="sníž. přenesená",J120,0)</f>
        <v>0</v>
      </c>
      <c r="BI120" s="206">
        <f>IF(N120="nulová",J120,0)</f>
        <v>0</v>
      </c>
      <c r="BJ120" s="15" t="s">
        <v>83</v>
      </c>
      <c r="BK120" s="206">
        <f>ROUND(I120*H120,2)</f>
        <v>0</v>
      </c>
      <c r="BL120" s="15" t="s">
        <v>232</v>
      </c>
      <c r="BM120" s="205" t="s">
        <v>347</v>
      </c>
    </row>
    <row r="121" s="2" customFormat="1" ht="16.5" customHeight="1">
      <c r="A121" s="36"/>
      <c r="B121" s="37"/>
      <c r="C121" s="194" t="s">
        <v>208</v>
      </c>
      <c r="D121" s="194" t="s">
        <v>127</v>
      </c>
      <c r="E121" s="195" t="s">
        <v>1375</v>
      </c>
      <c r="F121" s="196" t="s">
        <v>1376</v>
      </c>
      <c r="G121" s="197" t="s">
        <v>1374</v>
      </c>
      <c r="H121" s="198">
        <v>1</v>
      </c>
      <c r="I121" s="199"/>
      <c r="J121" s="200">
        <f>ROUND(I121*H121,2)</f>
        <v>0</v>
      </c>
      <c r="K121" s="196" t="s">
        <v>19</v>
      </c>
      <c r="L121" s="42"/>
      <c r="M121" s="201" t="s">
        <v>19</v>
      </c>
      <c r="N121" s="202" t="s">
        <v>46</v>
      </c>
      <c r="O121" s="82"/>
      <c r="P121" s="203">
        <f>O121*H121</f>
        <v>0</v>
      </c>
      <c r="Q121" s="203">
        <v>0</v>
      </c>
      <c r="R121" s="203">
        <f>Q121*H121</f>
        <v>0</v>
      </c>
      <c r="S121" s="203">
        <v>0</v>
      </c>
      <c r="T121" s="204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5" t="s">
        <v>232</v>
      </c>
      <c r="AT121" s="205" t="s">
        <v>127</v>
      </c>
      <c r="AU121" s="205" t="s">
        <v>85</v>
      </c>
      <c r="AY121" s="15" t="s">
        <v>126</v>
      </c>
      <c r="BE121" s="206">
        <f>IF(N121="základní",J121,0)</f>
        <v>0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5" t="s">
        <v>83</v>
      </c>
      <c r="BK121" s="206">
        <f>ROUND(I121*H121,2)</f>
        <v>0</v>
      </c>
      <c r="BL121" s="15" t="s">
        <v>232</v>
      </c>
      <c r="BM121" s="205" t="s">
        <v>355</v>
      </c>
    </row>
    <row r="122" s="2" customFormat="1" ht="16.5" customHeight="1">
      <c r="A122" s="36"/>
      <c r="B122" s="37"/>
      <c r="C122" s="194" t="s">
        <v>232</v>
      </c>
      <c r="D122" s="194" t="s">
        <v>127</v>
      </c>
      <c r="E122" s="195" t="s">
        <v>1377</v>
      </c>
      <c r="F122" s="196" t="s">
        <v>1378</v>
      </c>
      <c r="G122" s="197" t="s">
        <v>1379</v>
      </c>
      <c r="H122" s="198">
        <v>1</v>
      </c>
      <c r="I122" s="199"/>
      <c r="J122" s="200">
        <f>ROUND(I122*H122,2)</f>
        <v>0</v>
      </c>
      <c r="K122" s="196" t="s">
        <v>19</v>
      </c>
      <c r="L122" s="42"/>
      <c r="M122" s="201" t="s">
        <v>19</v>
      </c>
      <c r="N122" s="202" t="s">
        <v>46</v>
      </c>
      <c r="O122" s="82"/>
      <c r="P122" s="203">
        <f>O122*H122</f>
        <v>0</v>
      </c>
      <c r="Q122" s="203">
        <v>0</v>
      </c>
      <c r="R122" s="203">
        <f>Q122*H122</f>
        <v>0</v>
      </c>
      <c r="S122" s="203">
        <v>0</v>
      </c>
      <c r="T122" s="204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5" t="s">
        <v>232</v>
      </c>
      <c r="AT122" s="205" t="s">
        <v>127</v>
      </c>
      <c r="AU122" s="205" t="s">
        <v>85</v>
      </c>
      <c r="AY122" s="15" t="s">
        <v>126</v>
      </c>
      <c r="BE122" s="206">
        <f>IF(N122="základní",J122,0)</f>
        <v>0</v>
      </c>
      <c r="BF122" s="206">
        <f>IF(N122="snížená",J122,0)</f>
        <v>0</v>
      </c>
      <c r="BG122" s="206">
        <f>IF(N122="zákl. přenesená",J122,0)</f>
        <v>0</v>
      </c>
      <c r="BH122" s="206">
        <f>IF(N122="sníž. přenesená",J122,0)</f>
        <v>0</v>
      </c>
      <c r="BI122" s="206">
        <f>IF(N122="nulová",J122,0)</f>
        <v>0</v>
      </c>
      <c r="BJ122" s="15" t="s">
        <v>83</v>
      </c>
      <c r="BK122" s="206">
        <f>ROUND(I122*H122,2)</f>
        <v>0</v>
      </c>
      <c r="BL122" s="15" t="s">
        <v>232</v>
      </c>
      <c r="BM122" s="205" t="s">
        <v>365</v>
      </c>
    </row>
    <row r="123" s="2" customFormat="1" ht="16.5" customHeight="1">
      <c r="A123" s="36"/>
      <c r="B123" s="37"/>
      <c r="C123" s="194" t="s">
        <v>276</v>
      </c>
      <c r="D123" s="194" t="s">
        <v>127</v>
      </c>
      <c r="E123" s="195" t="s">
        <v>1408</v>
      </c>
      <c r="F123" s="196" t="s">
        <v>1409</v>
      </c>
      <c r="G123" s="197" t="s">
        <v>1374</v>
      </c>
      <c r="H123" s="198">
        <v>1</v>
      </c>
      <c r="I123" s="199"/>
      <c r="J123" s="200">
        <f>ROUND(I123*H123,2)</f>
        <v>0</v>
      </c>
      <c r="K123" s="196" t="s">
        <v>19</v>
      </c>
      <c r="L123" s="42"/>
      <c r="M123" s="201" t="s">
        <v>19</v>
      </c>
      <c r="N123" s="202" t="s">
        <v>46</v>
      </c>
      <c r="O123" s="82"/>
      <c r="P123" s="203">
        <f>O123*H123</f>
        <v>0</v>
      </c>
      <c r="Q123" s="203">
        <v>0</v>
      </c>
      <c r="R123" s="203">
        <f>Q123*H123</f>
        <v>0</v>
      </c>
      <c r="S123" s="203">
        <v>0</v>
      </c>
      <c r="T123" s="204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5" t="s">
        <v>232</v>
      </c>
      <c r="AT123" s="205" t="s">
        <v>127</v>
      </c>
      <c r="AU123" s="205" t="s">
        <v>85</v>
      </c>
      <c r="AY123" s="15" t="s">
        <v>126</v>
      </c>
      <c r="BE123" s="206">
        <f>IF(N123="základní",J123,0)</f>
        <v>0</v>
      </c>
      <c r="BF123" s="206">
        <f>IF(N123="snížená",J123,0)</f>
        <v>0</v>
      </c>
      <c r="BG123" s="206">
        <f>IF(N123="zákl. přenesená",J123,0)</f>
        <v>0</v>
      </c>
      <c r="BH123" s="206">
        <f>IF(N123="sníž. přenesená",J123,0)</f>
        <v>0</v>
      </c>
      <c r="BI123" s="206">
        <f>IF(N123="nulová",J123,0)</f>
        <v>0</v>
      </c>
      <c r="BJ123" s="15" t="s">
        <v>83</v>
      </c>
      <c r="BK123" s="206">
        <f>ROUND(I123*H123,2)</f>
        <v>0</v>
      </c>
      <c r="BL123" s="15" t="s">
        <v>232</v>
      </c>
      <c r="BM123" s="205" t="s">
        <v>372</v>
      </c>
    </row>
    <row r="124" s="2" customFormat="1" ht="16.5" customHeight="1">
      <c r="A124" s="36"/>
      <c r="B124" s="37"/>
      <c r="C124" s="194" t="s">
        <v>254</v>
      </c>
      <c r="D124" s="194" t="s">
        <v>127</v>
      </c>
      <c r="E124" s="195" t="s">
        <v>1410</v>
      </c>
      <c r="F124" s="196" t="s">
        <v>1411</v>
      </c>
      <c r="G124" s="197" t="s">
        <v>1374</v>
      </c>
      <c r="H124" s="198">
        <v>1</v>
      </c>
      <c r="I124" s="199"/>
      <c r="J124" s="200">
        <f>ROUND(I124*H124,2)</f>
        <v>0</v>
      </c>
      <c r="K124" s="196" t="s">
        <v>19</v>
      </c>
      <c r="L124" s="42"/>
      <c r="M124" s="201" t="s">
        <v>19</v>
      </c>
      <c r="N124" s="202" t="s">
        <v>46</v>
      </c>
      <c r="O124" s="82"/>
      <c r="P124" s="203">
        <f>O124*H124</f>
        <v>0</v>
      </c>
      <c r="Q124" s="203">
        <v>0</v>
      </c>
      <c r="R124" s="203">
        <f>Q124*H124</f>
        <v>0</v>
      </c>
      <c r="S124" s="203">
        <v>0</v>
      </c>
      <c r="T124" s="204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5" t="s">
        <v>232</v>
      </c>
      <c r="AT124" s="205" t="s">
        <v>127</v>
      </c>
      <c r="AU124" s="205" t="s">
        <v>85</v>
      </c>
      <c r="AY124" s="15" t="s">
        <v>126</v>
      </c>
      <c r="BE124" s="206">
        <f>IF(N124="základní",J124,0)</f>
        <v>0</v>
      </c>
      <c r="BF124" s="206">
        <f>IF(N124="snížená",J124,0)</f>
        <v>0</v>
      </c>
      <c r="BG124" s="206">
        <f>IF(N124="zákl. přenesená",J124,0)</f>
        <v>0</v>
      </c>
      <c r="BH124" s="206">
        <f>IF(N124="sníž. přenesená",J124,0)</f>
        <v>0</v>
      </c>
      <c r="BI124" s="206">
        <f>IF(N124="nulová",J124,0)</f>
        <v>0</v>
      </c>
      <c r="BJ124" s="15" t="s">
        <v>83</v>
      </c>
      <c r="BK124" s="206">
        <f>ROUND(I124*H124,2)</f>
        <v>0</v>
      </c>
      <c r="BL124" s="15" t="s">
        <v>232</v>
      </c>
      <c r="BM124" s="205" t="s">
        <v>383</v>
      </c>
    </row>
    <row r="125" s="2" customFormat="1" ht="16.5" customHeight="1">
      <c r="A125" s="36"/>
      <c r="B125" s="37"/>
      <c r="C125" s="194" t="s">
        <v>292</v>
      </c>
      <c r="D125" s="194" t="s">
        <v>127</v>
      </c>
      <c r="E125" s="195" t="s">
        <v>1412</v>
      </c>
      <c r="F125" s="196" t="s">
        <v>1413</v>
      </c>
      <c r="G125" s="197" t="s">
        <v>1374</v>
      </c>
      <c r="H125" s="198">
        <v>3</v>
      </c>
      <c r="I125" s="199"/>
      <c r="J125" s="200">
        <f>ROUND(I125*H125,2)</f>
        <v>0</v>
      </c>
      <c r="K125" s="196" t="s">
        <v>19</v>
      </c>
      <c r="L125" s="42"/>
      <c r="M125" s="201" t="s">
        <v>19</v>
      </c>
      <c r="N125" s="202" t="s">
        <v>46</v>
      </c>
      <c r="O125" s="82"/>
      <c r="P125" s="203">
        <f>O125*H125</f>
        <v>0</v>
      </c>
      <c r="Q125" s="203">
        <v>0</v>
      </c>
      <c r="R125" s="203">
        <f>Q125*H125</f>
        <v>0</v>
      </c>
      <c r="S125" s="203">
        <v>0</v>
      </c>
      <c r="T125" s="204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5" t="s">
        <v>232</v>
      </c>
      <c r="AT125" s="205" t="s">
        <v>127</v>
      </c>
      <c r="AU125" s="205" t="s">
        <v>85</v>
      </c>
      <c r="AY125" s="15" t="s">
        <v>126</v>
      </c>
      <c r="BE125" s="206">
        <f>IF(N125="základní",J125,0)</f>
        <v>0</v>
      </c>
      <c r="BF125" s="206">
        <f>IF(N125="snížená",J125,0)</f>
        <v>0</v>
      </c>
      <c r="BG125" s="206">
        <f>IF(N125="zákl. přenesená",J125,0)</f>
        <v>0</v>
      </c>
      <c r="BH125" s="206">
        <f>IF(N125="sníž. přenesená",J125,0)</f>
        <v>0</v>
      </c>
      <c r="BI125" s="206">
        <f>IF(N125="nulová",J125,0)</f>
        <v>0</v>
      </c>
      <c r="BJ125" s="15" t="s">
        <v>83</v>
      </c>
      <c r="BK125" s="206">
        <f>ROUND(I125*H125,2)</f>
        <v>0</v>
      </c>
      <c r="BL125" s="15" t="s">
        <v>232</v>
      </c>
      <c r="BM125" s="205" t="s">
        <v>398</v>
      </c>
    </row>
    <row r="126" s="2" customFormat="1" ht="16.5" customHeight="1">
      <c r="A126" s="36"/>
      <c r="B126" s="37"/>
      <c r="C126" s="194" t="s">
        <v>298</v>
      </c>
      <c r="D126" s="194" t="s">
        <v>127</v>
      </c>
      <c r="E126" s="195" t="s">
        <v>1414</v>
      </c>
      <c r="F126" s="196" t="s">
        <v>1415</v>
      </c>
      <c r="G126" s="197" t="s">
        <v>1374</v>
      </c>
      <c r="H126" s="198">
        <v>1</v>
      </c>
      <c r="I126" s="199"/>
      <c r="J126" s="200">
        <f>ROUND(I126*H126,2)</f>
        <v>0</v>
      </c>
      <c r="K126" s="196" t="s">
        <v>19</v>
      </c>
      <c r="L126" s="42"/>
      <c r="M126" s="201" t="s">
        <v>19</v>
      </c>
      <c r="N126" s="202" t="s">
        <v>46</v>
      </c>
      <c r="O126" s="82"/>
      <c r="P126" s="203">
        <f>O126*H126</f>
        <v>0</v>
      </c>
      <c r="Q126" s="203">
        <v>0</v>
      </c>
      <c r="R126" s="203">
        <f>Q126*H126</f>
        <v>0</v>
      </c>
      <c r="S126" s="203">
        <v>0</v>
      </c>
      <c r="T126" s="204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5" t="s">
        <v>232</v>
      </c>
      <c r="AT126" s="205" t="s">
        <v>127</v>
      </c>
      <c r="AU126" s="205" t="s">
        <v>85</v>
      </c>
      <c r="AY126" s="15" t="s">
        <v>126</v>
      </c>
      <c r="BE126" s="206">
        <f>IF(N126="základní",J126,0)</f>
        <v>0</v>
      </c>
      <c r="BF126" s="206">
        <f>IF(N126="snížená",J126,0)</f>
        <v>0</v>
      </c>
      <c r="BG126" s="206">
        <f>IF(N126="zákl. přenesená",J126,0)</f>
        <v>0</v>
      </c>
      <c r="BH126" s="206">
        <f>IF(N126="sníž. přenesená",J126,0)</f>
        <v>0</v>
      </c>
      <c r="BI126" s="206">
        <f>IF(N126="nulová",J126,0)</f>
        <v>0</v>
      </c>
      <c r="BJ126" s="15" t="s">
        <v>83</v>
      </c>
      <c r="BK126" s="206">
        <f>ROUND(I126*H126,2)</f>
        <v>0</v>
      </c>
      <c r="BL126" s="15" t="s">
        <v>232</v>
      </c>
      <c r="BM126" s="205" t="s">
        <v>411</v>
      </c>
    </row>
    <row r="127" s="2" customFormat="1" ht="16.5" customHeight="1">
      <c r="A127" s="36"/>
      <c r="B127" s="37"/>
      <c r="C127" s="194" t="s">
        <v>7</v>
      </c>
      <c r="D127" s="194" t="s">
        <v>127</v>
      </c>
      <c r="E127" s="195" t="s">
        <v>1416</v>
      </c>
      <c r="F127" s="196" t="s">
        <v>1417</v>
      </c>
      <c r="G127" s="197" t="s">
        <v>1374</v>
      </c>
      <c r="H127" s="198">
        <v>1</v>
      </c>
      <c r="I127" s="199"/>
      <c r="J127" s="200">
        <f>ROUND(I127*H127,2)</f>
        <v>0</v>
      </c>
      <c r="K127" s="196" t="s">
        <v>19</v>
      </c>
      <c r="L127" s="42"/>
      <c r="M127" s="201" t="s">
        <v>19</v>
      </c>
      <c r="N127" s="202" t="s">
        <v>46</v>
      </c>
      <c r="O127" s="82"/>
      <c r="P127" s="203">
        <f>O127*H127</f>
        <v>0</v>
      </c>
      <c r="Q127" s="203">
        <v>0</v>
      </c>
      <c r="R127" s="203">
        <f>Q127*H127</f>
        <v>0</v>
      </c>
      <c r="S127" s="203">
        <v>0</v>
      </c>
      <c r="T127" s="204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5" t="s">
        <v>232</v>
      </c>
      <c r="AT127" s="205" t="s">
        <v>127</v>
      </c>
      <c r="AU127" s="205" t="s">
        <v>85</v>
      </c>
      <c r="AY127" s="15" t="s">
        <v>126</v>
      </c>
      <c r="BE127" s="206">
        <f>IF(N127="základní",J127,0)</f>
        <v>0</v>
      </c>
      <c r="BF127" s="206">
        <f>IF(N127="snížená",J127,0)</f>
        <v>0</v>
      </c>
      <c r="BG127" s="206">
        <f>IF(N127="zákl. přenesená",J127,0)</f>
        <v>0</v>
      </c>
      <c r="BH127" s="206">
        <f>IF(N127="sníž. přenesená",J127,0)</f>
        <v>0</v>
      </c>
      <c r="BI127" s="206">
        <f>IF(N127="nulová",J127,0)</f>
        <v>0</v>
      </c>
      <c r="BJ127" s="15" t="s">
        <v>83</v>
      </c>
      <c r="BK127" s="206">
        <f>ROUND(I127*H127,2)</f>
        <v>0</v>
      </c>
      <c r="BL127" s="15" t="s">
        <v>232</v>
      </c>
      <c r="BM127" s="205" t="s">
        <v>425</v>
      </c>
    </row>
    <row r="128" s="2" customFormat="1" ht="16.5" customHeight="1">
      <c r="A128" s="36"/>
      <c r="B128" s="37"/>
      <c r="C128" s="194" t="s">
        <v>262</v>
      </c>
      <c r="D128" s="194" t="s">
        <v>127</v>
      </c>
      <c r="E128" s="195" t="s">
        <v>1418</v>
      </c>
      <c r="F128" s="196" t="s">
        <v>1419</v>
      </c>
      <c r="G128" s="197" t="s">
        <v>1374</v>
      </c>
      <c r="H128" s="198">
        <v>1</v>
      </c>
      <c r="I128" s="199"/>
      <c r="J128" s="200">
        <f>ROUND(I128*H128,2)</f>
        <v>0</v>
      </c>
      <c r="K128" s="196" t="s">
        <v>19</v>
      </c>
      <c r="L128" s="42"/>
      <c r="M128" s="201" t="s">
        <v>19</v>
      </c>
      <c r="N128" s="202" t="s">
        <v>46</v>
      </c>
      <c r="O128" s="82"/>
      <c r="P128" s="203">
        <f>O128*H128</f>
        <v>0</v>
      </c>
      <c r="Q128" s="203">
        <v>0</v>
      </c>
      <c r="R128" s="203">
        <f>Q128*H128</f>
        <v>0</v>
      </c>
      <c r="S128" s="203">
        <v>0</v>
      </c>
      <c r="T128" s="204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5" t="s">
        <v>232</v>
      </c>
      <c r="AT128" s="205" t="s">
        <v>127</v>
      </c>
      <c r="AU128" s="205" t="s">
        <v>85</v>
      </c>
      <c r="AY128" s="15" t="s">
        <v>126</v>
      </c>
      <c r="BE128" s="206">
        <f>IF(N128="základní",J128,0)</f>
        <v>0</v>
      </c>
      <c r="BF128" s="206">
        <f>IF(N128="snížená",J128,0)</f>
        <v>0</v>
      </c>
      <c r="BG128" s="206">
        <f>IF(N128="zákl. přenesená",J128,0)</f>
        <v>0</v>
      </c>
      <c r="BH128" s="206">
        <f>IF(N128="sníž. přenesená",J128,0)</f>
        <v>0</v>
      </c>
      <c r="BI128" s="206">
        <f>IF(N128="nulová",J128,0)</f>
        <v>0</v>
      </c>
      <c r="BJ128" s="15" t="s">
        <v>83</v>
      </c>
      <c r="BK128" s="206">
        <f>ROUND(I128*H128,2)</f>
        <v>0</v>
      </c>
      <c r="BL128" s="15" t="s">
        <v>232</v>
      </c>
      <c r="BM128" s="205" t="s">
        <v>439</v>
      </c>
    </row>
    <row r="129" s="2" customFormat="1" ht="16.5" customHeight="1">
      <c r="A129" s="36"/>
      <c r="B129" s="37"/>
      <c r="C129" s="194" t="s">
        <v>274</v>
      </c>
      <c r="D129" s="194" t="s">
        <v>127</v>
      </c>
      <c r="E129" s="195" t="s">
        <v>1420</v>
      </c>
      <c r="F129" s="196" t="s">
        <v>1421</v>
      </c>
      <c r="G129" s="197" t="s">
        <v>1422</v>
      </c>
      <c r="H129" s="198">
        <v>1</v>
      </c>
      <c r="I129" s="199"/>
      <c r="J129" s="200">
        <f>ROUND(I129*H129,2)</f>
        <v>0</v>
      </c>
      <c r="K129" s="196" t="s">
        <v>19</v>
      </c>
      <c r="L129" s="42"/>
      <c r="M129" s="201" t="s">
        <v>19</v>
      </c>
      <c r="N129" s="202" t="s">
        <v>46</v>
      </c>
      <c r="O129" s="82"/>
      <c r="P129" s="203">
        <f>O129*H129</f>
        <v>0</v>
      </c>
      <c r="Q129" s="203">
        <v>0</v>
      </c>
      <c r="R129" s="203">
        <f>Q129*H129</f>
        <v>0</v>
      </c>
      <c r="S129" s="203">
        <v>0</v>
      </c>
      <c r="T129" s="204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5" t="s">
        <v>232</v>
      </c>
      <c r="AT129" s="205" t="s">
        <v>127</v>
      </c>
      <c r="AU129" s="205" t="s">
        <v>85</v>
      </c>
      <c r="AY129" s="15" t="s">
        <v>126</v>
      </c>
      <c r="BE129" s="206">
        <f>IF(N129="základní",J129,0)</f>
        <v>0</v>
      </c>
      <c r="BF129" s="206">
        <f>IF(N129="snížená",J129,0)</f>
        <v>0</v>
      </c>
      <c r="BG129" s="206">
        <f>IF(N129="zákl. přenesená",J129,0)</f>
        <v>0</v>
      </c>
      <c r="BH129" s="206">
        <f>IF(N129="sníž. přenesená",J129,0)</f>
        <v>0</v>
      </c>
      <c r="BI129" s="206">
        <f>IF(N129="nulová",J129,0)</f>
        <v>0</v>
      </c>
      <c r="BJ129" s="15" t="s">
        <v>83</v>
      </c>
      <c r="BK129" s="206">
        <f>ROUND(I129*H129,2)</f>
        <v>0</v>
      </c>
      <c r="BL129" s="15" t="s">
        <v>232</v>
      </c>
      <c r="BM129" s="205" t="s">
        <v>448</v>
      </c>
    </row>
    <row r="130" s="2" customFormat="1" ht="16.5" customHeight="1">
      <c r="A130" s="36"/>
      <c r="B130" s="37"/>
      <c r="C130" s="194" t="s">
        <v>322</v>
      </c>
      <c r="D130" s="194" t="s">
        <v>127</v>
      </c>
      <c r="E130" s="195" t="s">
        <v>1423</v>
      </c>
      <c r="F130" s="196" t="s">
        <v>1424</v>
      </c>
      <c r="G130" s="197" t="s">
        <v>1374</v>
      </c>
      <c r="H130" s="198">
        <v>1</v>
      </c>
      <c r="I130" s="199"/>
      <c r="J130" s="200">
        <f>ROUND(I130*H130,2)</f>
        <v>0</v>
      </c>
      <c r="K130" s="196" t="s">
        <v>19</v>
      </c>
      <c r="L130" s="42"/>
      <c r="M130" s="201" t="s">
        <v>19</v>
      </c>
      <c r="N130" s="202" t="s">
        <v>46</v>
      </c>
      <c r="O130" s="82"/>
      <c r="P130" s="203">
        <f>O130*H130</f>
        <v>0</v>
      </c>
      <c r="Q130" s="203">
        <v>0</v>
      </c>
      <c r="R130" s="203">
        <f>Q130*H130</f>
        <v>0</v>
      </c>
      <c r="S130" s="203">
        <v>0</v>
      </c>
      <c r="T130" s="204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5" t="s">
        <v>232</v>
      </c>
      <c r="AT130" s="205" t="s">
        <v>127</v>
      </c>
      <c r="AU130" s="205" t="s">
        <v>85</v>
      </c>
      <c r="AY130" s="15" t="s">
        <v>126</v>
      </c>
      <c r="BE130" s="206">
        <f>IF(N130="základní",J130,0)</f>
        <v>0</v>
      </c>
      <c r="BF130" s="206">
        <f>IF(N130="snížená",J130,0)</f>
        <v>0</v>
      </c>
      <c r="BG130" s="206">
        <f>IF(N130="zákl. přenesená",J130,0)</f>
        <v>0</v>
      </c>
      <c r="BH130" s="206">
        <f>IF(N130="sníž. přenesená",J130,0)</f>
        <v>0</v>
      </c>
      <c r="BI130" s="206">
        <f>IF(N130="nulová",J130,0)</f>
        <v>0</v>
      </c>
      <c r="BJ130" s="15" t="s">
        <v>83</v>
      </c>
      <c r="BK130" s="206">
        <f>ROUND(I130*H130,2)</f>
        <v>0</v>
      </c>
      <c r="BL130" s="15" t="s">
        <v>232</v>
      </c>
      <c r="BM130" s="205" t="s">
        <v>458</v>
      </c>
    </row>
    <row r="131" s="2" customFormat="1" ht="16.5" customHeight="1">
      <c r="A131" s="36"/>
      <c r="B131" s="37"/>
      <c r="C131" s="194" t="s">
        <v>330</v>
      </c>
      <c r="D131" s="194" t="s">
        <v>127</v>
      </c>
      <c r="E131" s="195" t="s">
        <v>1425</v>
      </c>
      <c r="F131" s="196" t="s">
        <v>1426</v>
      </c>
      <c r="G131" s="197" t="s">
        <v>1374</v>
      </c>
      <c r="H131" s="198">
        <v>1</v>
      </c>
      <c r="I131" s="199"/>
      <c r="J131" s="200">
        <f>ROUND(I131*H131,2)</f>
        <v>0</v>
      </c>
      <c r="K131" s="196" t="s">
        <v>19</v>
      </c>
      <c r="L131" s="42"/>
      <c r="M131" s="201" t="s">
        <v>19</v>
      </c>
      <c r="N131" s="202" t="s">
        <v>46</v>
      </c>
      <c r="O131" s="82"/>
      <c r="P131" s="203">
        <f>O131*H131</f>
        <v>0</v>
      </c>
      <c r="Q131" s="203">
        <v>0</v>
      </c>
      <c r="R131" s="203">
        <f>Q131*H131</f>
        <v>0</v>
      </c>
      <c r="S131" s="203">
        <v>0</v>
      </c>
      <c r="T131" s="204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5" t="s">
        <v>232</v>
      </c>
      <c r="AT131" s="205" t="s">
        <v>127</v>
      </c>
      <c r="AU131" s="205" t="s">
        <v>85</v>
      </c>
      <c r="AY131" s="15" t="s">
        <v>126</v>
      </c>
      <c r="BE131" s="206">
        <f>IF(N131="základní",J131,0)</f>
        <v>0</v>
      </c>
      <c r="BF131" s="206">
        <f>IF(N131="snížená",J131,0)</f>
        <v>0</v>
      </c>
      <c r="BG131" s="206">
        <f>IF(N131="zákl. přenesená",J131,0)</f>
        <v>0</v>
      </c>
      <c r="BH131" s="206">
        <f>IF(N131="sníž. přenesená",J131,0)</f>
        <v>0</v>
      </c>
      <c r="BI131" s="206">
        <f>IF(N131="nulová",J131,0)</f>
        <v>0</v>
      </c>
      <c r="BJ131" s="15" t="s">
        <v>83</v>
      </c>
      <c r="BK131" s="206">
        <f>ROUND(I131*H131,2)</f>
        <v>0</v>
      </c>
      <c r="BL131" s="15" t="s">
        <v>232</v>
      </c>
      <c r="BM131" s="205" t="s">
        <v>464</v>
      </c>
    </row>
    <row r="132" s="2" customFormat="1" ht="16.5" customHeight="1">
      <c r="A132" s="36"/>
      <c r="B132" s="37"/>
      <c r="C132" s="194" t="s">
        <v>338</v>
      </c>
      <c r="D132" s="194" t="s">
        <v>127</v>
      </c>
      <c r="E132" s="195" t="s">
        <v>1416</v>
      </c>
      <c r="F132" s="196" t="s">
        <v>1417</v>
      </c>
      <c r="G132" s="197" t="s">
        <v>1374</v>
      </c>
      <c r="H132" s="198">
        <v>1</v>
      </c>
      <c r="I132" s="199"/>
      <c r="J132" s="200">
        <f>ROUND(I132*H132,2)</f>
        <v>0</v>
      </c>
      <c r="K132" s="196" t="s">
        <v>19</v>
      </c>
      <c r="L132" s="42"/>
      <c r="M132" s="201" t="s">
        <v>19</v>
      </c>
      <c r="N132" s="202" t="s">
        <v>46</v>
      </c>
      <c r="O132" s="82"/>
      <c r="P132" s="203">
        <f>O132*H132</f>
        <v>0</v>
      </c>
      <c r="Q132" s="203">
        <v>0</v>
      </c>
      <c r="R132" s="203">
        <f>Q132*H132</f>
        <v>0</v>
      </c>
      <c r="S132" s="203">
        <v>0</v>
      </c>
      <c r="T132" s="204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5" t="s">
        <v>232</v>
      </c>
      <c r="AT132" s="205" t="s">
        <v>127</v>
      </c>
      <c r="AU132" s="205" t="s">
        <v>85</v>
      </c>
      <c r="AY132" s="15" t="s">
        <v>126</v>
      </c>
      <c r="BE132" s="206">
        <f>IF(N132="základní",J132,0)</f>
        <v>0</v>
      </c>
      <c r="BF132" s="206">
        <f>IF(N132="snížená",J132,0)</f>
        <v>0</v>
      </c>
      <c r="BG132" s="206">
        <f>IF(N132="zákl. přenesená",J132,0)</f>
        <v>0</v>
      </c>
      <c r="BH132" s="206">
        <f>IF(N132="sníž. přenesená",J132,0)</f>
        <v>0</v>
      </c>
      <c r="BI132" s="206">
        <f>IF(N132="nulová",J132,0)</f>
        <v>0</v>
      </c>
      <c r="BJ132" s="15" t="s">
        <v>83</v>
      </c>
      <c r="BK132" s="206">
        <f>ROUND(I132*H132,2)</f>
        <v>0</v>
      </c>
      <c r="BL132" s="15" t="s">
        <v>232</v>
      </c>
      <c r="BM132" s="205" t="s">
        <v>760</v>
      </c>
    </row>
    <row r="133" s="2" customFormat="1" ht="16.5" customHeight="1">
      <c r="A133" s="36"/>
      <c r="B133" s="37"/>
      <c r="C133" s="194" t="s">
        <v>343</v>
      </c>
      <c r="D133" s="194" t="s">
        <v>127</v>
      </c>
      <c r="E133" s="195" t="s">
        <v>1427</v>
      </c>
      <c r="F133" s="196" t="s">
        <v>1428</v>
      </c>
      <c r="G133" s="197" t="s">
        <v>1374</v>
      </c>
      <c r="H133" s="198">
        <v>1</v>
      </c>
      <c r="I133" s="199"/>
      <c r="J133" s="200">
        <f>ROUND(I133*H133,2)</f>
        <v>0</v>
      </c>
      <c r="K133" s="196" t="s">
        <v>19</v>
      </c>
      <c r="L133" s="42"/>
      <c r="M133" s="201" t="s">
        <v>19</v>
      </c>
      <c r="N133" s="202" t="s">
        <v>46</v>
      </c>
      <c r="O133" s="82"/>
      <c r="P133" s="203">
        <f>O133*H133</f>
        <v>0</v>
      </c>
      <c r="Q133" s="203">
        <v>0</v>
      </c>
      <c r="R133" s="203">
        <f>Q133*H133</f>
        <v>0</v>
      </c>
      <c r="S133" s="203">
        <v>0</v>
      </c>
      <c r="T133" s="204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5" t="s">
        <v>232</v>
      </c>
      <c r="AT133" s="205" t="s">
        <v>127</v>
      </c>
      <c r="AU133" s="205" t="s">
        <v>85</v>
      </c>
      <c r="AY133" s="15" t="s">
        <v>126</v>
      </c>
      <c r="BE133" s="206">
        <f>IF(N133="základní",J133,0)</f>
        <v>0</v>
      </c>
      <c r="BF133" s="206">
        <f>IF(N133="snížená",J133,0)</f>
        <v>0</v>
      </c>
      <c r="BG133" s="206">
        <f>IF(N133="zákl. přenesená",J133,0)</f>
        <v>0</v>
      </c>
      <c r="BH133" s="206">
        <f>IF(N133="sníž. přenesená",J133,0)</f>
        <v>0</v>
      </c>
      <c r="BI133" s="206">
        <f>IF(N133="nulová",J133,0)</f>
        <v>0</v>
      </c>
      <c r="BJ133" s="15" t="s">
        <v>83</v>
      </c>
      <c r="BK133" s="206">
        <f>ROUND(I133*H133,2)</f>
        <v>0</v>
      </c>
      <c r="BL133" s="15" t="s">
        <v>232</v>
      </c>
      <c r="BM133" s="205" t="s">
        <v>771</v>
      </c>
    </row>
    <row r="134" s="2" customFormat="1" ht="16.5" customHeight="1">
      <c r="A134" s="36"/>
      <c r="B134" s="37"/>
      <c r="C134" s="194" t="s">
        <v>347</v>
      </c>
      <c r="D134" s="194" t="s">
        <v>127</v>
      </c>
      <c r="E134" s="195" t="s">
        <v>1429</v>
      </c>
      <c r="F134" s="196" t="s">
        <v>1430</v>
      </c>
      <c r="G134" s="197" t="s">
        <v>1374</v>
      </c>
      <c r="H134" s="198">
        <v>1</v>
      </c>
      <c r="I134" s="199"/>
      <c r="J134" s="200">
        <f>ROUND(I134*H134,2)</f>
        <v>0</v>
      </c>
      <c r="K134" s="196" t="s">
        <v>19</v>
      </c>
      <c r="L134" s="42"/>
      <c r="M134" s="201" t="s">
        <v>19</v>
      </c>
      <c r="N134" s="202" t="s">
        <v>46</v>
      </c>
      <c r="O134" s="82"/>
      <c r="P134" s="203">
        <f>O134*H134</f>
        <v>0</v>
      </c>
      <c r="Q134" s="203">
        <v>0</v>
      </c>
      <c r="R134" s="203">
        <f>Q134*H134</f>
        <v>0</v>
      </c>
      <c r="S134" s="203">
        <v>0</v>
      </c>
      <c r="T134" s="204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5" t="s">
        <v>232</v>
      </c>
      <c r="AT134" s="205" t="s">
        <v>127</v>
      </c>
      <c r="AU134" s="205" t="s">
        <v>85</v>
      </c>
      <c r="AY134" s="15" t="s">
        <v>126</v>
      </c>
      <c r="BE134" s="206">
        <f>IF(N134="základní",J134,0)</f>
        <v>0</v>
      </c>
      <c r="BF134" s="206">
        <f>IF(N134="snížená",J134,0)</f>
        <v>0</v>
      </c>
      <c r="BG134" s="206">
        <f>IF(N134="zákl. přenesená",J134,0)</f>
        <v>0</v>
      </c>
      <c r="BH134" s="206">
        <f>IF(N134="sníž. přenesená",J134,0)</f>
        <v>0</v>
      </c>
      <c r="BI134" s="206">
        <f>IF(N134="nulová",J134,0)</f>
        <v>0</v>
      </c>
      <c r="BJ134" s="15" t="s">
        <v>83</v>
      </c>
      <c r="BK134" s="206">
        <f>ROUND(I134*H134,2)</f>
        <v>0</v>
      </c>
      <c r="BL134" s="15" t="s">
        <v>232</v>
      </c>
      <c r="BM134" s="205" t="s">
        <v>783</v>
      </c>
    </row>
    <row r="135" s="2" customFormat="1" ht="16.5" customHeight="1">
      <c r="A135" s="36"/>
      <c r="B135" s="37"/>
      <c r="C135" s="194" t="s">
        <v>352</v>
      </c>
      <c r="D135" s="194" t="s">
        <v>127</v>
      </c>
      <c r="E135" s="195" t="s">
        <v>1431</v>
      </c>
      <c r="F135" s="196" t="s">
        <v>1432</v>
      </c>
      <c r="G135" s="197" t="s">
        <v>1374</v>
      </c>
      <c r="H135" s="198">
        <v>1</v>
      </c>
      <c r="I135" s="199"/>
      <c r="J135" s="200">
        <f>ROUND(I135*H135,2)</f>
        <v>0</v>
      </c>
      <c r="K135" s="196" t="s">
        <v>19</v>
      </c>
      <c r="L135" s="42"/>
      <c r="M135" s="201" t="s">
        <v>19</v>
      </c>
      <c r="N135" s="202" t="s">
        <v>46</v>
      </c>
      <c r="O135" s="82"/>
      <c r="P135" s="203">
        <f>O135*H135</f>
        <v>0</v>
      </c>
      <c r="Q135" s="203">
        <v>0</v>
      </c>
      <c r="R135" s="203">
        <f>Q135*H135</f>
        <v>0</v>
      </c>
      <c r="S135" s="203">
        <v>0</v>
      </c>
      <c r="T135" s="204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5" t="s">
        <v>232</v>
      </c>
      <c r="AT135" s="205" t="s">
        <v>127</v>
      </c>
      <c r="AU135" s="205" t="s">
        <v>85</v>
      </c>
      <c r="AY135" s="15" t="s">
        <v>126</v>
      </c>
      <c r="BE135" s="206">
        <f>IF(N135="základní",J135,0)</f>
        <v>0</v>
      </c>
      <c r="BF135" s="206">
        <f>IF(N135="snížená",J135,0)</f>
        <v>0</v>
      </c>
      <c r="BG135" s="206">
        <f>IF(N135="zákl. přenesená",J135,0)</f>
        <v>0</v>
      </c>
      <c r="BH135" s="206">
        <f>IF(N135="sníž. přenesená",J135,0)</f>
        <v>0</v>
      </c>
      <c r="BI135" s="206">
        <f>IF(N135="nulová",J135,0)</f>
        <v>0</v>
      </c>
      <c r="BJ135" s="15" t="s">
        <v>83</v>
      </c>
      <c r="BK135" s="206">
        <f>ROUND(I135*H135,2)</f>
        <v>0</v>
      </c>
      <c r="BL135" s="15" t="s">
        <v>232</v>
      </c>
      <c r="BM135" s="205" t="s">
        <v>794</v>
      </c>
    </row>
    <row r="136" s="2" customFormat="1" ht="16.5" customHeight="1">
      <c r="A136" s="36"/>
      <c r="B136" s="37"/>
      <c r="C136" s="194" t="s">
        <v>355</v>
      </c>
      <c r="D136" s="194" t="s">
        <v>127</v>
      </c>
      <c r="E136" s="195" t="s">
        <v>1433</v>
      </c>
      <c r="F136" s="196" t="s">
        <v>1434</v>
      </c>
      <c r="G136" s="197" t="s">
        <v>1374</v>
      </c>
      <c r="H136" s="198">
        <v>1</v>
      </c>
      <c r="I136" s="199"/>
      <c r="J136" s="200">
        <f>ROUND(I136*H136,2)</f>
        <v>0</v>
      </c>
      <c r="K136" s="196" t="s">
        <v>19</v>
      </c>
      <c r="L136" s="42"/>
      <c r="M136" s="201" t="s">
        <v>19</v>
      </c>
      <c r="N136" s="202" t="s">
        <v>46</v>
      </c>
      <c r="O136" s="82"/>
      <c r="P136" s="203">
        <f>O136*H136</f>
        <v>0</v>
      </c>
      <c r="Q136" s="203">
        <v>0</v>
      </c>
      <c r="R136" s="203">
        <f>Q136*H136</f>
        <v>0</v>
      </c>
      <c r="S136" s="203">
        <v>0</v>
      </c>
      <c r="T136" s="204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5" t="s">
        <v>232</v>
      </c>
      <c r="AT136" s="205" t="s">
        <v>127</v>
      </c>
      <c r="AU136" s="205" t="s">
        <v>85</v>
      </c>
      <c r="AY136" s="15" t="s">
        <v>126</v>
      </c>
      <c r="BE136" s="206">
        <f>IF(N136="základní",J136,0)</f>
        <v>0</v>
      </c>
      <c r="BF136" s="206">
        <f>IF(N136="snížená",J136,0)</f>
        <v>0</v>
      </c>
      <c r="BG136" s="206">
        <f>IF(N136="zákl. přenesená",J136,0)</f>
        <v>0</v>
      </c>
      <c r="BH136" s="206">
        <f>IF(N136="sníž. přenesená",J136,0)</f>
        <v>0</v>
      </c>
      <c r="BI136" s="206">
        <f>IF(N136="nulová",J136,0)</f>
        <v>0</v>
      </c>
      <c r="BJ136" s="15" t="s">
        <v>83</v>
      </c>
      <c r="BK136" s="206">
        <f>ROUND(I136*H136,2)</f>
        <v>0</v>
      </c>
      <c r="BL136" s="15" t="s">
        <v>232</v>
      </c>
      <c r="BM136" s="205" t="s">
        <v>806</v>
      </c>
    </row>
    <row r="137" s="2" customFormat="1" ht="16.5" customHeight="1">
      <c r="A137" s="36"/>
      <c r="B137" s="37"/>
      <c r="C137" s="194" t="s">
        <v>360</v>
      </c>
      <c r="D137" s="194" t="s">
        <v>127</v>
      </c>
      <c r="E137" s="195" t="s">
        <v>1435</v>
      </c>
      <c r="F137" s="196" t="s">
        <v>1436</v>
      </c>
      <c r="G137" s="197" t="s">
        <v>1374</v>
      </c>
      <c r="H137" s="198">
        <v>1</v>
      </c>
      <c r="I137" s="199"/>
      <c r="J137" s="200">
        <f>ROUND(I137*H137,2)</f>
        <v>0</v>
      </c>
      <c r="K137" s="196" t="s">
        <v>19</v>
      </c>
      <c r="L137" s="42"/>
      <c r="M137" s="201" t="s">
        <v>19</v>
      </c>
      <c r="N137" s="202" t="s">
        <v>46</v>
      </c>
      <c r="O137" s="82"/>
      <c r="P137" s="203">
        <f>O137*H137</f>
        <v>0</v>
      </c>
      <c r="Q137" s="203">
        <v>0</v>
      </c>
      <c r="R137" s="203">
        <f>Q137*H137</f>
        <v>0</v>
      </c>
      <c r="S137" s="203">
        <v>0</v>
      </c>
      <c r="T137" s="204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5" t="s">
        <v>232</v>
      </c>
      <c r="AT137" s="205" t="s">
        <v>127</v>
      </c>
      <c r="AU137" s="205" t="s">
        <v>85</v>
      </c>
      <c r="AY137" s="15" t="s">
        <v>126</v>
      </c>
      <c r="BE137" s="206">
        <f>IF(N137="základní",J137,0)</f>
        <v>0</v>
      </c>
      <c r="BF137" s="206">
        <f>IF(N137="snížená",J137,0)</f>
        <v>0</v>
      </c>
      <c r="BG137" s="206">
        <f>IF(N137="zákl. přenesená",J137,0)</f>
        <v>0</v>
      </c>
      <c r="BH137" s="206">
        <f>IF(N137="sníž. přenesená",J137,0)</f>
        <v>0</v>
      </c>
      <c r="BI137" s="206">
        <f>IF(N137="nulová",J137,0)</f>
        <v>0</v>
      </c>
      <c r="BJ137" s="15" t="s">
        <v>83</v>
      </c>
      <c r="BK137" s="206">
        <f>ROUND(I137*H137,2)</f>
        <v>0</v>
      </c>
      <c r="BL137" s="15" t="s">
        <v>232</v>
      </c>
      <c r="BM137" s="205" t="s">
        <v>816</v>
      </c>
    </row>
    <row r="138" s="2" customFormat="1" ht="16.5" customHeight="1">
      <c r="A138" s="36"/>
      <c r="B138" s="37"/>
      <c r="C138" s="194" t="s">
        <v>365</v>
      </c>
      <c r="D138" s="194" t="s">
        <v>127</v>
      </c>
      <c r="E138" s="195" t="s">
        <v>1416</v>
      </c>
      <c r="F138" s="196" t="s">
        <v>1417</v>
      </c>
      <c r="G138" s="197" t="s">
        <v>1374</v>
      </c>
      <c r="H138" s="198">
        <v>1</v>
      </c>
      <c r="I138" s="199"/>
      <c r="J138" s="200">
        <f>ROUND(I138*H138,2)</f>
        <v>0</v>
      </c>
      <c r="K138" s="196" t="s">
        <v>19</v>
      </c>
      <c r="L138" s="42"/>
      <c r="M138" s="201" t="s">
        <v>19</v>
      </c>
      <c r="N138" s="202" t="s">
        <v>46</v>
      </c>
      <c r="O138" s="82"/>
      <c r="P138" s="203">
        <f>O138*H138</f>
        <v>0</v>
      </c>
      <c r="Q138" s="203">
        <v>0</v>
      </c>
      <c r="R138" s="203">
        <f>Q138*H138</f>
        <v>0</v>
      </c>
      <c r="S138" s="203">
        <v>0</v>
      </c>
      <c r="T138" s="204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05" t="s">
        <v>232</v>
      </c>
      <c r="AT138" s="205" t="s">
        <v>127</v>
      </c>
      <c r="AU138" s="205" t="s">
        <v>85</v>
      </c>
      <c r="AY138" s="15" t="s">
        <v>126</v>
      </c>
      <c r="BE138" s="206">
        <f>IF(N138="základní",J138,0)</f>
        <v>0</v>
      </c>
      <c r="BF138" s="206">
        <f>IF(N138="snížená",J138,0)</f>
        <v>0</v>
      </c>
      <c r="BG138" s="206">
        <f>IF(N138="zákl. přenesená",J138,0)</f>
        <v>0</v>
      </c>
      <c r="BH138" s="206">
        <f>IF(N138="sníž. přenesená",J138,0)</f>
        <v>0</v>
      </c>
      <c r="BI138" s="206">
        <f>IF(N138="nulová",J138,0)</f>
        <v>0</v>
      </c>
      <c r="BJ138" s="15" t="s">
        <v>83</v>
      </c>
      <c r="BK138" s="206">
        <f>ROUND(I138*H138,2)</f>
        <v>0</v>
      </c>
      <c r="BL138" s="15" t="s">
        <v>232</v>
      </c>
      <c r="BM138" s="205" t="s">
        <v>828</v>
      </c>
    </row>
    <row r="139" s="2" customFormat="1" ht="16.5" customHeight="1">
      <c r="A139" s="36"/>
      <c r="B139" s="37"/>
      <c r="C139" s="194" t="s">
        <v>367</v>
      </c>
      <c r="D139" s="194" t="s">
        <v>127</v>
      </c>
      <c r="E139" s="195" t="s">
        <v>1431</v>
      </c>
      <c r="F139" s="196" t="s">
        <v>1432</v>
      </c>
      <c r="G139" s="197" t="s">
        <v>1374</v>
      </c>
      <c r="H139" s="198">
        <v>1</v>
      </c>
      <c r="I139" s="199"/>
      <c r="J139" s="200">
        <f>ROUND(I139*H139,2)</f>
        <v>0</v>
      </c>
      <c r="K139" s="196" t="s">
        <v>19</v>
      </c>
      <c r="L139" s="42"/>
      <c r="M139" s="201" t="s">
        <v>19</v>
      </c>
      <c r="N139" s="202" t="s">
        <v>46</v>
      </c>
      <c r="O139" s="82"/>
      <c r="P139" s="203">
        <f>O139*H139</f>
        <v>0</v>
      </c>
      <c r="Q139" s="203">
        <v>0</v>
      </c>
      <c r="R139" s="203">
        <f>Q139*H139</f>
        <v>0</v>
      </c>
      <c r="S139" s="203">
        <v>0</v>
      </c>
      <c r="T139" s="204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5" t="s">
        <v>232</v>
      </c>
      <c r="AT139" s="205" t="s">
        <v>127</v>
      </c>
      <c r="AU139" s="205" t="s">
        <v>85</v>
      </c>
      <c r="AY139" s="15" t="s">
        <v>126</v>
      </c>
      <c r="BE139" s="206">
        <f>IF(N139="základní",J139,0)</f>
        <v>0</v>
      </c>
      <c r="BF139" s="206">
        <f>IF(N139="snížená",J139,0)</f>
        <v>0</v>
      </c>
      <c r="BG139" s="206">
        <f>IF(N139="zákl. přenesená",J139,0)</f>
        <v>0</v>
      </c>
      <c r="BH139" s="206">
        <f>IF(N139="sníž. přenesená",J139,0)</f>
        <v>0</v>
      </c>
      <c r="BI139" s="206">
        <f>IF(N139="nulová",J139,0)</f>
        <v>0</v>
      </c>
      <c r="BJ139" s="15" t="s">
        <v>83</v>
      </c>
      <c r="BK139" s="206">
        <f>ROUND(I139*H139,2)</f>
        <v>0</v>
      </c>
      <c r="BL139" s="15" t="s">
        <v>232</v>
      </c>
      <c r="BM139" s="205" t="s">
        <v>838</v>
      </c>
    </row>
    <row r="140" s="2" customFormat="1" ht="16.5" customHeight="1">
      <c r="A140" s="36"/>
      <c r="B140" s="37"/>
      <c r="C140" s="194" t="s">
        <v>372</v>
      </c>
      <c r="D140" s="194" t="s">
        <v>127</v>
      </c>
      <c r="E140" s="195" t="s">
        <v>1433</v>
      </c>
      <c r="F140" s="196" t="s">
        <v>1434</v>
      </c>
      <c r="G140" s="197" t="s">
        <v>1374</v>
      </c>
      <c r="H140" s="198">
        <v>1</v>
      </c>
      <c r="I140" s="199"/>
      <c r="J140" s="200">
        <f>ROUND(I140*H140,2)</f>
        <v>0</v>
      </c>
      <c r="K140" s="196" t="s">
        <v>19</v>
      </c>
      <c r="L140" s="42"/>
      <c r="M140" s="201" t="s">
        <v>19</v>
      </c>
      <c r="N140" s="202" t="s">
        <v>46</v>
      </c>
      <c r="O140" s="82"/>
      <c r="P140" s="203">
        <f>O140*H140</f>
        <v>0</v>
      </c>
      <c r="Q140" s="203">
        <v>0</v>
      </c>
      <c r="R140" s="203">
        <f>Q140*H140</f>
        <v>0</v>
      </c>
      <c r="S140" s="203">
        <v>0</v>
      </c>
      <c r="T140" s="204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5" t="s">
        <v>232</v>
      </c>
      <c r="AT140" s="205" t="s">
        <v>127</v>
      </c>
      <c r="AU140" s="205" t="s">
        <v>85</v>
      </c>
      <c r="AY140" s="15" t="s">
        <v>126</v>
      </c>
      <c r="BE140" s="206">
        <f>IF(N140="základní",J140,0)</f>
        <v>0</v>
      </c>
      <c r="BF140" s="206">
        <f>IF(N140="snížená",J140,0)</f>
        <v>0</v>
      </c>
      <c r="BG140" s="206">
        <f>IF(N140="zákl. přenesená",J140,0)</f>
        <v>0</v>
      </c>
      <c r="BH140" s="206">
        <f>IF(N140="sníž. přenesená",J140,0)</f>
        <v>0</v>
      </c>
      <c r="BI140" s="206">
        <f>IF(N140="nulová",J140,0)</f>
        <v>0</v>
      </c>
      <c r="BJ140" s="15" t="s">
        <v>83</v>
      </c>
      <c r="BK140" s="206">
        <f>ROUND(I140*H140,2)</f>
        <v>0</v>
      </c>
      <c r="BL140" s="15" t="s">
        <v>232</v>
      </c>
      <c r="BM140" s="205" t="s">
        <v>849</v>
      </c>
    </row>
    <row r="141" s="2" customFormat="1" ht="16.5" customHeight="1">
      <c r="A141" s="36"/>
      <c r="B141" s="37"/>
      <c r="C141" s="194" t="s">
        <v>377</v>
      </c>
      <c r="D141" s="194" t="s">
        <v>127</v>
      </c>
      <c r="E141" s="195" t="s">
        <v>1435</v>
      </c>
      <c r="F141" s="196" t="s">
        <v>1436</v>
      </c>
      <c r="G141" s="197" t="s">
        <v>1374</v>
      </c>
      <c r="H141" s="198">
        <v>1</v>
      </c>
      <c r="I141" s="199"/>
      <c r="J141" s="200">
        <f>ROUND(I141*H141,2)</f>
        <v>0</v>
      </c>
      <c r="K141" s="196" t="s">
        <v>19</v>
      </c>
      <c r="L141" s="42"/>
      <c r="M141" s="201" t="s">
        <v>19</v>
      </c>
      <c r="N141" s="202" t="s">
        <v>46</v>
      </c>
      <c r="O141" s="82"/>
      <c r="P141" s="203">
        <f>O141*H141</f>
        <v>0</v>
      </c>
      <c r="Q141" s="203">
        <v>0</v>
      </c>
      <c r="R141" s="203">
        <f>Q141*H141</f>
        <v>0</v>
      </c>
      <c r="S141" s="203">
        <v>0</v>
      </c>
      <c r="T141" s="204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5" t="s">
        <v>232</v>
      </c>
      <c r="AT141" s="205" t="s">
        <v>127</v>
      </c>
      <c r="AU141" s="205" t="s">
        <v>85</v>
      </c>
      <c r="AY141" s="15" t="s">
        <v>126</v>
      </c>
      <c r="BE141" s="206">
        <f>IF(N141="základní",J141,0)</f>
        <v>0</v>
      </c>
      <c r="BF141" s="206">
        <f>IF(N141="snížená",J141,0)</f>
        <v>0</v>
      </c>
      <c r="BG141" s="206">
        <f>IF(N141="zákl. přenesená",J141,0)</f>
        <v>0</v>
      </c>
      <c r="BH141" s="206">
        <f>IF(N141="sníž. přenesená",J141,0)</f>
        <v>0</v>
      </c>
      <c r="BI141" s="206">
        <f>IF(N141="nulová",J141,0)</f>
        <v>0</v>
      </c>
      <c r="BJ141" s="15" t="s">
        <v>83</v>
      </c>
      <c r="BK141" s="206">
        <f>ROUND(I141*H141,2)</f>
        <v>0</v>
      </c>
      <c r="BL141" s="15" t="s">
        <v>232</v>
      </c>
      <c r="BM141" s="205" t="s">
        <v>860</v>
      </c>
    </row>
    <row r="142" s="2" customFormat="1" ht="16.5" customHeight="1">
      <c r="A142" s="36"/>
      <c r="B142" s="37"/>
      <c r="C142" s="194" t="s">
        <v>383</v>
      </c>
      <c r="D142" s="194" t="s">
        <v>127</v>
      </c>
      <c r="E142" s="195" t="s">
        <v>1416</v>
      </c>
      <c r="F142" s="196" t="s">
        <v>1417</v>
      </c>
      <c r="G142" s="197" t="s">
        <v>1374</v>
      </c>
      <c r="H142" s="198">
        <v>1</v>
      </c>
      <c r="I142" s="199"/>
      <c r="J142" s="200">
        <f>ROUND(I142*H142,2)</f>
        <v>0</v>
      </c>
      <c r="K142" s="196" t="s">
        <v>19</v>
      </c>
      <c r="L142" s="42"/>
      <c r="M142" s="201" t="s">
        <v>19</v>
      </c>
      <c r="N142" s="202" t="s">
        <v>46</v>
      </c>
      <c r="O142" s="82"/>
      <c r="P142" s="203">
        <f>O142*H142</f>
        <v>0</v>
      </c>
      <c r="Q142" s="203">
        <v>0</v>
      </c>
      <c r="R142" s="203">
        <f>Q142*H142</f>
        <v>0</v>
      </c>
      <c r="S142" s="203">
        <v>0</v>
      </c>
      <c r="T142" s="204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5" t="s">
        <v>232</v>
      </c>
      <c r="AT142" s="205" t="s">
        <v>127</v>
      </c>
      <c r="AU142" s="205" t="s">
        <v>85</v>
      </c>
      <c r="AY142" s="15" t="s">
        <v>126</v>
      </c>
      <c r="BE142" s="206">
        <f>IF(N142="základní",J142,0)</f>
        <v>0</v>
      </c>
      <c r="BF142" s="206">
        <f>IF(N142="snížená",J142,0)</f>
        <v>0</v>
      </c>
      <c r="BG142" s="206">
        <f>IF(N142="zákl. přenesená",J142,0)</f>
        <v>0</v>
      </c>
      <c r="BH142" s="206">
        <f>IF(N142="sníž. přenesená",J142,0)</f>
        <v>0</v>
      </c>
      <c r="BI142" s="206">
        <f>IF(N142="nulová",J142,0)</f>
        <v>0</v>
      </c>
      <c r="BJ142" s="15" t="s">
        <v>83</v>
      </c>
      <c r="BK142" s="206">
        <f>ROUND(I142*H142,2)</f>
        <v>0</v>
      </c>
      <c r="BL142" s="15" t="s">
        <v>232</v>
      </c>
      <c r="BM142" s="205" t="s">
        <v>870</v>
      </c>
    </row>
    <row r="143" s="2" customFormat="1" ht="16.5" customHeight="1">
      <c r="A143" s="36"/>
      <c r="B143" s="37"/>
      <c r="C143" s="194" t="s">
        <v>392</v>
      </c>
      <c r="D143" s="194" t="s">
        <v>127</v>
      </c>
      <c r="E143" s="195" t="s">
        <v>1437</v>
      </c>
      <c r="F143" s="196" t="s">
        <v>1438</v>
      </c>
      <c r="G143" s="197" t="s">
        <v>1374</v>
      </c>
      <c r="H143" s="198">
        <v>1</v>
      </c>
      <c r="I143" s="199"/>
      <c r="J143" s="200">
        <f>ROUND(I143*H143,2)</f>
        <v>0</v>
      </c>
      <c r="K143" s="196" t="s">
        <v>19</v>
      </c>
      <c r="L143" s="42"/>
      <c r="M143" s="201" t="s">
        <v>19</v>
      </c>
      <c r="N143" s="202" t="s">
        <v>46</v>
      </c>
      <c r="O143" s="82"/>
      <c r="P143" s="203">
        <f>O143*H143</f>
        <v>0</v>
      </c>
      <c r="Q143" s="203">
        <v>0</v>
      </c>
      <c r="R143" s="203">
        <f>Q143*H143</f>
        <v>0</v>
      </c>
      <c r="S143" s="203">
        <v>0</v>
      </c>
      <c r="T143" s="204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05" t="s">
        <v>232</v>
      </c>
      <c r="AT143" s="205" t="s">
        <v>127</v>
      </c>
      <c r="AU143" s="205" t="s">
        <v>85</v>
      </c>
      <c r="AY143" s="15" t="s">
        <v>126</v>
      </c>
      <c r="BE143" s="206">
        <f>IF(N143="základní",J143,0)</f>
        <v>0</v>
      </c>
      <c r="BF143" s="206">
        <f>IF(N143="snížená",J143,0)</f>
        <v>0</v>
      </c>
      <c r="BG143" s="206">
        <f>IF(N143="zákl. přenesená",J143,0)</f>
        <v>0</v>
      </c>
      <c r="BH143" s="206">
        <f>IF(N143="sníž. přenesená",J143,0)</f>
        <v>0</v>
      </c>
      <c r="BI143" s="206">
        <f>IF(N143="nulová",J143,0)</f>
        <v>0</v>
      </c>
      <c r="BJ143" s="15" t="s">
        <v>83</v>
      </c>
      <c r="BK143" s="206">
        <f>ROUND(I143*H143,2)</f>
        <v>0</v>
      </c>
      <c r="BL143" s="15" t="s">
        <v>232</v>
      </c>
      <c r="BM143" s="205" t="s">
        <v>886</v>
      </c>
    </row>
    <row r="144" s="2" customFormat="1" ht="16.5" customHeight="1">
      <c r="A144" s="36"/>
      <c r="B144" s="37"/>
      <c r="C144" s="194" t="s">
        <v>398</v>
      </c>
      <c r="D144" s="194" t="s">
        <v>127</v>
      </c>
      <c r="E144" s="195" t="s">
        <v>1433</v>
      </c>
      <c r="F144" s="196" t="s">
        <v>1434</v>
      </c>
      <c r="G144" s="197" t="s">
        <v>1374</v>
      </c>
      <c r="H144" s="198">
        <v>1</v>
      </c>
      <c r="I144" s="199"/>
      <c r="J144" s="200">
        <f>ROUND(I144*H144,2)</f>
        <v>0</v>
      </c>
      <c r="K144" s="196" t="s">
        <v>19</v>
      </c>
      <c r="L144" s="42"/>
      <c r="M144" s="201" t="s">
        <v>19</v>
      </c>
      <c r="N144" s="202" t="s">
        <v>46</v>
      </c>
      <c r="O144" s="82"/>
      <c r="P144" s="203">
        <f>O144*H144</f>
        <v>0</v>
      </c>
      <c r="Q144" s="203">
        <v>0</v>
      </c>
      <c r="R144" s="203">
        <f>Q144*H144</f>
        <v>0</v>
      </c>
      <c r="S144" s="203">
        <v>0</v>
      </c>
      <c r="T144" s="204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5" t="s">
        <v>232</v>
      </c>
      <c r="AT144" s="205" t="s">
        <v>127</v>
      </c>
      <c r="AU144" s="205" t="s">
        <v>85</v>
      </c>
      <c r="AY144" s="15" t="s">
        <v>126</v>
      </c>
      <c r="BE144" s="206">
        <f>IF(N144="základní",J144,0)</f>
        <v>0</v>
      </c>
      <c r="BF144" s="206">
        <f>IF(N144="snížená",J144,0)</f>
        <v>0</v>
      </c>
      <c r="BG144" s="206">
        <f>IF(N144="zákl. přenesená",J144,0)</f>
        <v>0</v>
      </c>
      <c r="BH144" s="206">
        <f>IF(N144="sníž. přenesená",J144,0)</f>
        <v>0</v>
      </c>
      <c r="BI144" s="206">
        <f>IF(N144="nulová",J144,0)</f>
        <v>0</v>
      </c>
      <c r="BJ144" s="15" t="s">
        <v>83</v>
      </c>
      <c r="BK144" s="206">
        <f>ROUND(I144*H144,2)</f>
        <v>0</v>
      </c>
      <c r="BL144" s="15" t="s">
        <v>232</v>
      </c>
      <c r="BM144" s="205" t="s">
        <v>895</v>
      </c>
    </row>
    <row r="145" s="2" customFormat="1" ht="16.5" customHeight="1">
      <c r="A145" s="36"/>
      <c r="B145" s="37"/>
      <c r="C145" s="194" t="s">
        <v>406</v>
      </c>
      <c r="D145" s="194" t="s">
        <v>127</v>
      </c>
      <c r="E145" s="195" t="s">
        <v>1435</v>
      </c>
      <c r="F145" s="196" t="s">
        <v>1436</v>
      </c>
      <c r="G145" s="197" t="s">
        <v>1374</v>
      </c>
      <c r="H145" s="198">
        <v>1</v>
      </c>
      <c r="I145" s="199"/>
      <c r="J145" s="200">
        <f>ROUND(I145*H145,2)</f>
        <v>0</v>
      </c>
      <c r="K145" s="196" t="s">
        <v>19</v>
      </c>
      <c r="L145" s="42"/>
      <c r="M145" s="201" t="s">
        <v>19</v>
      </c>
      <c r="N145" s="202" t="s">
        <v>46</v>
      </c>
      <c r="O145" s="82"/>
      <c r="P145" s="203">
        <f>O145*H145</f>
        <v>0</v>
      </c>
      <c r="Q145" s="203">
        <v>0</v>
      </c>
      <c r="R145" s="203">
        <f>Q145*H145</f>
        <v>0</v>
      </c>
      <c r="S145" s="203">
        <v>0</v>
      </c>
      <c r="T145" s="204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5" t="s">
        <v>232</v>
      </c>
      <c r="AT145" s="205" t="s">
        <v>127</v>
      </c>
      <c r="AU145" s="205" t="s">
        <v>85</v>
      </c>
      <c r="AY145" s="15" t="s">
        <v>126</v>
      </c>
      <c r="BE145" s="206">
        <f>IF(N145="základní",J145,0)</f>
        <v>0</v>
      </c>
      <c r="BF145" s="206">
        <f>IF(N145="snížená",J145,0)</f>
        <v>0</v>
      </c>
      <c r="BG145" s="206">
        <f>IF(N145="zákl. přenesená",J145,0)</f>
        <v>0</v>
      </c>
      <c r="BH145" s="206">
        <f>IF(N145="sníž. přenesená",J145,0)</f>
        <v>0</v>
      </c>
      <c r="BI145" s="206">
        <f>IF(N145="nulová",J145,0)</f>
        <v>0</v>
      </c>
      <c r="BJ145" s="15" t="s">
        <v>83</v>
      </c>
      <c r="BK145" s="206">
        <f>ROUND(I145*H145,2)</f>
        <v>0</v>
      </c>
      <c r="BL145" s="15" t="s">
        <v>232</v>
      </c>
      <c r="BM145" s="205" t="s">
        <v>906</v>
      </c>
    </row>
    <row r="146" s="2" customFormat="1" ht="16.5" customHeight="1">
      <c r="A146" s="36"/>
      <c r="B146" s="37"/>
      <c r="C146" s="194" t="s">
        <v>411</v>
      </c>
      <c r="D146" s="194" t="s">
        <v>127</v>
      </c>
      <c r="E146" s="195" t="s">
        <v>1416</v>
      </c>
      <c r="F146" s="196" t="s">
        <v>1417</v>
      </c>
      <c r="G146" s="197" t="s">
        <v>1374</v>
      </c>
      <c r="H146" s="198">
        <v>1</v>
      </c>
      <c r="I146" s="199"/>
      <c r="J146" s="200">
        <f>ROUND(I146*H146,2)</f>
        <v>0</v>
      </c>
      <c r="K146" s="196" t="s">
        <v>19</v>
      </c>
      <c r="L146" s="42"/>
      <c r="M146" s="201" t="s">
        <v>19</v>
      </c>
      <c r="N146" s="202" t="s">
        <v>46</v>
      </c>
      <c r="O146" s="82"/>
      <c r="P146" s="203">
        <f>O146*H146</f>
        <v>0</v>
      </c>
      <c r="Q146" s="203">
        <v>0</v>
      </c>
      <c r="R146" s="203">
        <f>Q146*H146</f>
        <v>0</v>
      </c>
      <c r="S146" s="203">
        <v>0</v>
      </c>
      <c r="T146" s="204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5" t="s">
        <v>232</v>
      </c>
      <c r="AT146" s="205" t="s">
        <v>127</v>
      </c>
      <c r="AU146" s="205" t="s">
        <v>85</v>
      </c>
      <c r="AY146" s="15" t="s">
        <v>126</v>
      </c>
      <c r="BE146" s="206">
        <f>IF(N146="základní",J146,0)</f>
        <v>0</v>
      </c>
      <c r="BF146" s="206">
        <f>IF(N146="snížená",J146,0)</f>
        <v>0</v>
      </c>
      <c r="BG146" s="206">
        <f>IF(N146="zákl. přenesená",J146,0)</f>
        <v>0</v>
      </c>
      <c r="BH146" s="206">
        <f>IF(N146="sníž. přenesená",J146,0)</f>
        <v>0</v>
      </c>
      <c r="BI146" s="206">
        <f>IF(N146="nulová",J146,0)</f>
        <v>0</v>
      </c>
      <c r="BJ146" s="15" t="s">
        <v>83</v>
      </c>
      <c r="BK146" s="206">
        <f>ROUND(I146*H146,2)</f>
        <v>0</v>
      </c>
      <c r="BL146" s="15" t="s">
        <v>232</v>
      </c>
      <c r="BM146" s="205" t="s">
        <v>917</v>
      </c>
    </row>
    <row r="147" s="2" customFormat="1" ht="16.5" customHeight="1">
      <c r="A147" s="36"/>
      <c r="B147" s="37"/>
      <c r="C147" s="194" t="s">
        <v>418</v>
      </c>
      <c r="D147" s="194" t="s">
        <v>127</v>
      </c>
      <c r="E147" s="195" t="s">
        <v>1439</v>
      </c>
      <c r="F147" s="196" t="s">
        <v>1440</v>
      </c>
      <c r="G147" s="197" t="s">
        <v>1374</v>
      </c>
      <c r="H147" s="198">
        <v>1</v>
      </c>
      <c r="I147" s="199"/>
      <c r="J147" s="200">
        <f>ROUND(I147*H147,2)</f>
        <v>0</v>
      </c>
      <c r="K147" s="196" t="s">
        <v>19</v>
      </c>
      <c r="L147" s="42"/>
      <c r="M147" s="201" t="s">
        <v>19</v>
      </c>
      <c r="N147" s="202" t="s">
        <v>46</v>
      </c>
      <c r="O147" s="82"/>
      <c r="P147" s="203">
        <f>O147*H147</f>
        <v>0</v>
      </c>
      <c r="Q147" s="203">
        <v>0</v>
      </c>
      <c r="R147" s="203">
        <f>Q147*H147</f>
        <v>0</v>
      </c>
      <c r="S147" s="203">
        <v>0</v>
      </c>
      <c r="T147" s="204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5" t="s">
        <v>232</v>
      </c>
      <c r="AT147" s="205" t="s">
        <v>127</v>
      </c>
      <c r="AU147" s="205" t="s">
        <v>85</v>
      </c>
      <c r="AY147" s="15" t="s">
        <v>126</v>
      </c>
      <c r="BE147" s="206">
        <f>IF(N147="základní",J147,0)</f>
        <v>0</v>
      </c>
      <c r="BF147" s="206">
        <f>IF(N147="snížená",J147,0)</f>
        <v>0</v>
      </c>
      <c r="BG147" s="206">
        <f>IF(N147="zákl. přenesená",J147,0)</f>
        <v>0</v>
      </c>
      <c r="BH147" s="206">
        <f>IF(N147="sníž. přenesená",J147,0)</f>
        <v>0</v>
      </c>
      <c r="BI147" s="206">
        <f>IF(N147="nulová",J147,0)</f>
        <v>0</v>
      </c>
      <c r="BJ147" s="15" t="s">
        <v>83</v>
      </c>
      <c r="BK147" s="206">
        <f>ROUND(I147*H147,2)</f>
        <v>0</v>
      </c>
      <c r="BL147" s="15" t="s">
        <v>232</v>
      </c>
      <c r="BM147" s="205" t="s">
        <v>925</v>
      </c>
    </row>
    <row r="148" s="2" customFormat="1" ht="16.5" customHeight="1">
      <c r="A148" s="36"/>
      <c r="B148" s="37"/>
      <c r="C148" s="194" t="s">
        <v>425</v>
      </c>
      <c r="D148" s="194" t="s">
        <v>127</v>
      </c>
      <c r="E148" s="195" t="s">
        <v>1433</v>
      </c>
      <c r="F148" s="196" t="s">
        <v>1434</v>
      </c>
      <c r="G148" s="197" t="s">
        <v>1374</v>
      </c>
      <c r="H148" s="198">
        <v>1</v>
      </c>
      <c r="I148" s="199"/>
      <c r="J148" s="200">
        <f>ROUND(I148*H148,2)</f>
        <v>0</v>
      </c>
      <c r="K148" s="196" t="s">
        <v>19</v>
      </c>
      <c r="L148" s="42"/>
      <c r="M148" s="201" t="s">
        <v>19</v>
      </c>
      <c r="N148" s="202" t="s">
        <v>46</v>
      </c>
      <c r="O148" s="82"/>
      <c r="P148" s="203">
        <f>O148*H148</f>
        <v>0</v>
      </c>
      <c r="Q148" s="203">
        <v>0</v>
      </c>
      <c r="R148" s="203">
        <f>Q148*H148</f>
        <v>0</v>
      </c>
      <c r="S148" s="203">
        <v>0</v>
      </c>
      <c r="T148" s="204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5" t="s">
        <v>232</v>
      </c>
      <c r="AT148" s="205" t="s">
        <v>127</v>
      </c>
      <c r="AU148" s="205" t="s">
        <v>85</v>
      </c>
      <c r="AY148" s="15" t="s">
        <v>126</v>
      </c>
      <c r="BE148" s="206">
        <f>IF(N148="základní",J148,0)</f>
        <v>0</v>
      </c>
      <c r="BF148" s="206">
        <f>IF(N148="snížená",J148,0)</f>
        <v>0</v>
      </c>
      <c r="BG148" s="206">
        <f>IF(N148="zákl. přenesená",J148,0)</f>
        <v>0</v>
      </c>
      <c r="BH148" s="206">
        <f>IF(N148="sníž. přenesená",J148,0)</f>
        <v>0</v>
      </c>
      <c r="BI148" s="206">
        <f>IF(N148="nulová",J148,0)</f>
        <v>0</v>
      </c>
      <c r="BJ148" s="15" t="s">
        <v>83</v>
      </c>
      <c r="BK148" s="206">
        <f>ROUND(I148*H148,2)</f>
        <v>0</v>
      </c>
      <c r="BL148" s="15" t="s">
        <v>232</v>
      </c>
      <c r="BM148" s="205" t="s">
        <v>935</v>
      </c>
    </row>
    <row r="149" s="2" customFormat="1" ht="16.5" customHeight="1">
      <c r="A149" s="36"/>
      <c r="B149" s="37"/>
      <c r="C149" s="194" t="s">
        <v>434</v>
      </c>
      <c r="D149" s="194" t="s">
        <v>127</v>
      </c>
      <c r="E149" s="195" t="s">
        <v>1435</v>
      </c>
      <c r="F149" s="196" t="s">
        <v>1436</v>
      </c>
      <c r="G149" s="197" t="s">
        <v>1374</v>
      </c>
      <c r="H149" s="198">
        <v>1</v>
      </c>
      <c r="I149" s="199"/>
      <c r="J149" s="200">
        <f>ROUND(I149*H149,2)</f>
        <v>0</v>
      </c>
      <c r="K149" s="196" t="s">
        <v>19</v>
      </c>
      <c r="L149" s="42"/>
      <c r="M149" s="201" t="s">
        <v>19</v>
      </c>
      <c r="N149" s="202" t="s">
        <v>46</v>
      </c>
      <c r="O149" s="82"/>
      <c r="P149" s="203">
        <f>O149*H149</f>
        <v>0</v>
      </c>
      <c r="Q149" s="203">
        <v>0</v>
      </c>
      <c r="R149" s="203">
        <f>Q149*H149</f>
        <v>0</v>
      </c>
      <c r="S149" s="203">
        <v>0</v>
      </c>
      <c r="T149" s="204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5" t="s">
        <v>232</v>
      </c>
      <c r="AT149" s="205" t="s">
        <v>127</v>
      </c>
      <c r="AU149" s="205" t="s">
        <v>85</v>
      </c>
      <c r="AY149" s="15" t="s">
        <v>126</v>
      </c>
      <c r="BE149" s="206">
        <f>IF(N149="základní",J149,0)</f>
        <v>0</v>
      </c>
      <c r="BF149" s="206">
        <f>IF(N149="snížená",J149,0)</f>
        <v>0</v>
      </c>
      <c r="BG149" s="206">
        <f>IF(N149="zákl. přenesená",J149,0)</f>
        <v>0</v>
      </c>
      <c r="BH149" s="206">
        <f>IF(N149="sníž. přenesená",J149,0)</f>
        <v>0</v>
      </c>
      <c r="BI149" s="206">
        <f>IF(N149="nulová",J149,0)</f>
        <v>0</v>
      </c>
      <c r="BJ149" s="15" t="s">
        <v>83</v>
      </c>
      <c r="BK149" s="206">
        <f>ROUND(I149*H149,2)</f>
        <v>0</v>
      </c>
      <c r="BL149" s="15" t="s">
        <v>232</v>
      </c>
      <c r="BM149" s="205" t="s">
        <v>942</v>
      </c>
    </row>
    <row r="150" s="2" customFormat="1" ht="16.5" customHeight="1">
      <c r="A150" s="36"/>
      <c r="B150" s="37"/>
      <c r="C150" s="194" t="s">
        <v>439</v>
      </c>
      <c r="D150" s="194" t="s">
        <v>127</v>
      </c>
      <c r="E150" s="195" t="s">
        <v>1416</v>
      </c>
      <c r="F150" s="196" t="s">
        <v>1417</v>
      </c>
      <c r="G150" s="197" t="s">
        <v>1374</v>
      </c>
      <c r="H150" s="198">
        <v>1</v>
      </c>
      <c r="I150" s="199"/>
      <c r="J150" s="200">
        <f>ROUND(I150*H150,2)</f>
        <v>0</v>
      </c>
      <c r="K150" s="196" t="s">
        <v>19</v>
      </c>
      <c r="L150" s="42"/>
      <c r="M150" s="201" t="s">
        <v>19</v>
      </c>
      <c r="N150" s="202" t="s">
        <v>46</v>
      </c>
      <c r="O150" s="82"/>
      <c r="P150" s="203">
        <f>O150*H150</f>
        <v>0</v>
      </c>
      <c r="Q150" s="203">
        <v>0</v>
      </c>
      <c r="R150" s="203">
        <f>Q150*H150</f>
        <v>0</v>
      </c>
      <c r="S150" s="203">
        <v>0</v>
      </c>
      <c r="T150" s="204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5" t="s">
        <v>232</v>
      </c>
      <c r="AT150" s="205" t="s">
        <v>127</v>
      </c>
      <c r="AU150" s="205" t="s">
        <v>85</v>
      </c>
      <c r="AY150" s="15" t="s">
        <v>126</v>
      </c>
      <c r="BE150" s="206">
        <f>IF(N150="základní",J150,0)</f>
        <v>0</v>
      </c>
      <c r="BF150" s="206">
        <f>IF(N150="snížená",J150,0)</f>
        <v>0</v>
      </c>
      <c r="BG150" s="206">
        <f>IF(N150="zákl. přenesená",J150,0)</f>
        <v>0</v>
      </c>
      <c r="BH150" s="206">
        <f>IF(N150="sníž. přenesená",J150,0)</f>
        <v>0</v>
      </c>
      <c r="BI150" s="206">
        <f>IF(N150="nulová",J150,0)</f>
        <v>0</v>
      </c>
      <c r="BJ150" s="15" t="s">
        <v>83</v>
      </c>
      <c r="BK150" s="206">
        <f>ROUND(I150*H150,2)</f>
        <v>0</v>
      </c>
      <c r="BL150" s="15" t="s">
        <v>232</v>
      </c>
      <c r="BM150" s="205" t="s">
        <v>952</v>
      </c>
    </row>
    <row r="151" s="2" customFormat="1" ht="16.5" customHeight="1">
      <c r="A151" s="36"/>
      <c r="B151" s="37"/>
      <c r="C151" s="194" t="s">
        <v>444</v>
      </c>
      <c r="D151" s="194" t="s">
        <v>127</v>
      </c>
      <c r="E151" s="195" t="s">
        <v>1441</v>
      </c>
      <c r="F151" s="196" t="s">
        <v>1442</v>
      </c>
      <c r="G151" s="197" t="s">
        <v>1374</v>
      </c>
      <c r="H151" s="198">
        <v>1</v>
      </c>
      <c r="I151" s="199"/>
      <c r="J151" s="200">
        <f>ROUND(I151*H151,2)</f>
        <v>0</v>
      </c>
      <c r="K151" s="196" t="s">
        <v>19</v>
      </c>
      <c r="L151" s="42"/>
      <c r="M151" s="201" t="s">
        <v>19</v>
      </c>
      <c r="N151" s="202" t="s">
        <v>46</v>
      </c>
      <c r="O151" s="82"/>
      <c r="P151" s="203">
        <f>O151*H151</f>
        <v>0</v>
      </c>
      <c r="Q151" s="203">
        <v>0</v>
      </c>
      <c r="R151" s="203">
        <f>Q151*H151</f>
        <v>0</v>
      </c>
      <c r="S151" s="203">
        <v>0</v>
      </c>
      <c r="T151" s="204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5" t="s">
        <v>232</v>
      </c>
      <c r="AT151" s="205" t="s">
        <v>127</v>
      </c>
      <c r="AU151" s="205" t="s">
        <v>85</v>
      </c>
      <c r="AY151" s="15" t="s">
        <v>126</v>
      </c>
      <c r="BE151" s="206">
        <f>IF(N151="základní",J151,0)</f>
        <v>0</v>
      </c>
      <c r="BF151" s="206">
        <f>IF(N151="snížená",J151,0)</f>
        <v>0</v>
      </c>
      <c r="BG151" s="206">
        <f>IF(N151="zákl. přenesená",J151,0)</f>
        <v>0</v>
      </c>
      <c r="BH151" s="206">
        <f>IF(N151="sníž. přenesená",J151,0)</f>
        <v>0</v>
      </c>
      <c r="BI151" s="206">
        <f>IF(N151="nulová",J151,0)</f>
        <v>0</v>
      </c>
      <c r="BJ151" s="15" t="s">
        <v>83</v>
      </c>
      <c r="BK151" s="206">
        <f>ROUND(I151*H151,2)</f>
        <v>0</v>
      </c>
      <c r="BL151" s="15" t="s">
        <v>232</v>
      </c>
      <c r="BM151" s="205" t="s">
        <v>963</v>
      </c>
    </row>
    <row r="152" s="2" customFormat="1" ht="16.5" customHeight="1">
      <c r="A152" s="36"/>
      <c r="B152" s="37"/>
      <c r="C152" s="194" t="s">
        <v>448</v>
      </c>
      <c r="D152" s="194" t="s">
        <v>127</v>
      </c>
      <c r="E152" s="195" t="s">
        <v>1433</v>
      </c>
      <c r="F152" s="196" t="s">
        <v>1434</v>
      </c>
      <c r="G152" s="197" t="s">
        <v>1374</v>
      </c>
      <c r="H152" s="198">
        <v>1</v>
      </c>
      <c r="I152" s="199"/>
      <c r="J152" s="200">
        <f>ROUND(I152*H152,2)</f>
        <v>0</v>
      </c>
      <c r="K152" s="196" t="s">
        <v>19</v>
      </c>
      <c r="L152" s="42"/>
      <c r="M152" s="201" t="s">
        <v>19</v>
      </c>
      <c r="N152" s="202" t="s">
        <v>46</v>
      </c>
      <c r="O152" s="82"/>
      <c r="P152" s="203">
        <f>O152*H152</f>
        <v>0</v>
      </c>
      <c r="Q152" s="203">
        <v>0</v>
      </c>
      <c r="R152" s="203">
        <f>Q152*H152</f>
        <v>0</v>
      </c>
      <c r="S152" s="203">
        <v>0</v>
      </c>
      <c r="T152" s="204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5" t="s">
        <v>232</v>
      </c>
      <c r="AT152" s="205" t="s">
        <v>127</v>
      </c>
      <c r="AU152" s="205" t="s">
        <v>85</v>
      </c>
      <c r="AY152" s="15" t="s">
        <v>126</v>
      </c>
      <c r="BE152" s="206">
        <f>IF(N152="základní",J152,0)</f>
        <v>0</v>
      </c>
      <c r="BF152" s="206">
        <f>IF(N152="snížená",J152,0)</f>
        <v>0</v>
      </c>
      <c r="BG152" s="206">
        <f>IF(N152="zákl. přenesená",J152,0)</f>
        <v>0</v>
      </c>
      <c r="BH152" s="206">
        <f>IF(N152="sníž. přenesená",J152,0)</f>
        <v>0</v>
      </c>
      <c r="BI152" s="206">
        <f>IF(N152="nulová",J152,0)</f>
        <v>0</v>
      </c>
      <c r="BJ152" s="15" t="s">
        <v>83</v>
      </c>
      <c r="BK152" s="206">
        <f>ROUND(I152*H152,2)</f>
        <v>0</v>
      </c>
      <c r="BL152" s="15" t="s">
        <v>232</v>
      </c>
      <c r="BM152" s="205" t="s">
        <v>973</v>
      </c>
    </row>
    <row r="153" s="2" customFormat="1" ht="16.5" customHeight="1">
      <c r="A153" s="36"/>
      <c r="B153" s="37"/>
      <c r="C153" s="194" t="s">
        <v>452</v>
      </c>
      <c r="D153" s="194" t="s">
        <v>127</v>
      </c>
      <c r="E153" s="195" t="s">
        <v>1435</v>
      </c>
      <c r="F153" s="196" t="s">
        <v>1436</v>
      </c>
      <c r="G153" s="197" t="s">
        <v>1374</v>
      </c>
      <c r="H153" s="198">
        <v>1</v>
      </c>
      <c r="I153" s="199"/>
      <c r="J153" s="200">
        <f>ROUND(I153*H153,2)</f>
        <v>0</v>
      </c>
      <c r="K153" s="196" t="s">
        <v>19</v>
      </c>
      <c r="L153" s="42"/>
      <c r="M153" s="201" t="s">
        <v>19</v>
      </c>
      <c r="N153" s="202" t="s">
        <v>46</v>
      </c>
      <c r="O153" s="82"/>
      <c r="P153" s="203">
        <f>O153*H153</f>
        <v>0</v>
      </c>
      <c r="Q153" s="203">
        <v>0</v>
      </c>
      <c r="R153" s="203">
        <f>Q153*H153</f>
        <v>0</v>
      </c>
      <c r="S153" s="203">
        <v>0</v>
      </c>
      <c r="T153" s="204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5" t="s">
        <v>232</v>
      </c>
      <c r="AT153" s="205" t="s">
        <v>127</v>
      </c>
      <c r="AU153" s="205" t="s">
        <v>85</v>
      </c>
      <c r="AY153" s="15" t="s">
        <v>126</v>
      </c>
      <c r="BE153" s="206">
        <f>IF(N153="základní",J153,0)</f>
        <v>0</v>
      </c>
      <c r="BF153" s="206">
        <f>IF(N153="snížená",J153,0)</f>
        <v>0</v>
      </c>
      <c r="BG153" s="206">
        <f>IF(N153="zákl. přenesená",J153,0)</f>
        <v>0</v>
      </c>
      <c r="BH153" s="206">
        <f>IF(N153="sníž. přenesená",J153,0)</f>
        <v>0</v>
      </c>
      <c r="BI153" s="206">
        <f>IF(N153="nulová",J153,0)</f>
        <v>0</v>
      </c>
      <c r="BJ153" s="15" t="s">
        <v>83</v>
      </c>
      <c r="BK153" s="206">
        <f>ROUND(I153*H153,2)</f>
        <v>0</v>
      </c>
      <c r="BL153" s="15" t="s">
        <v>232</v>
      </c>
      <c r="BM153" s="205" t="s">
        <v>981</v>
      </c>
    </row>
    <row r="154" s="2" customFormat="1" ht="16.5" customHeight="1">
      <c r="A154" s="36"/>
      <c r="B154" s="37"/>
      <c r="C154" s="194" t="s">
        <v>458</v>
      </c>
      <c r="D154" s="194" t="s">
        <v>127</v>
      </c>
      <c r="E154" s="195" t="s">
        <v>1416</v>
      </c>
      <c r="F154" s="196" t="s">
        <v>1417</v>
      </c>
      <c r="G154" s="197" t="s">
        <v>1374</v>
      </c>
      <c r="H154" s="198">
        <v>1</v>
      </c>
      <c r="I154" s="199"/>
      <c r="J154" s="200">
        <f>ROUND(I154*H154,2)</f>
        <v>0</v>
      </c>
      <c r="K154" s="196" t="s">
        <v>19</v>
      </c>
      <c r="L154" s="42"/>
      <c r="M154" s="201" t="s">
        <v>19</v>
      </c>
      <c r="N154" s="202" t="s">
        <v>46</v>
      </c>
      <c r="O154" s="82"/>
      <c r="P154" s="203">
        <f>O154*H154</f>
        <v>0</v>
      </c>
      <c r="Q154" s="203">
        <v>0</v>
      </c>
      <c r="R154" s="203">
        <f>Q154*H154</f>
        <v>0</v>
      </c>
      <c r="S154" s="203">
        <v>0</v>
      </c>
      <c r="T154" s="204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5" t="s">
        <v>232</v>
      </c>
      <c r="AT154" s="205" t="s">
        <v>127</v>
      </c>
      <c r="AU154" s="205" t="s">
        <v>85</v>
      </c>
      <c r="AY154" s="15" t="s">
        <v>126</v>
      </c>
      <c r="BE154" s="206">
        <f>IF(N154="základní",J154,0)</f>
        <v>0</v>
      </c>
      <c r="BF154" s="206">
        <f>IF(N154="snížená",J154,0)</f>
        <v>0</v>
      </c>
      <c r="BG154" s="206">
        <f>IF(N154="zákl. přenesená",J154,0)</f>
        <v>0</v>
      </c>
      <c r="BH154" s="206">
        <f>IF(N154="sníž. přenesená",J154,0)</f>
        <v>0</v>
      </c>
      <c r="BI154" s="206">
        <f>IF(N154="nulová",J154,0)</f>
        <v>0</v>
      </c>
      <c r="BJ154" s="15" t="s">
        <v>83</v>
      </c>
      <c r="BK154" s="206">
        <f>ROUND(I154*H154,2)</f>
        <v>0</v>
      </c>
      <c r="BL154" s="15" t="s">
        <v>232</v>
      </c>
      <c r="BM154" s="205" t="s">
        <v>290</v>
      </c>
    </row>
    <row r="155" s="2" customFormat="1" ht="16.5" customHeight="1">
      <c r="A155" s="36"/>
      <c r="B155" s="37"/>
      <c r="C155" s="194" t="s">
        <v>462</v>
      </c>
      <c r="D155" s="194" t="s">
        <v>127</v>
      </c>
      <c r="E155" s="195" t="s">
        <v>1443</v>
      </c>
      <c r="F155" s="196" t="s">
        <v>1444</v>
      </c>
      <c r="G155" s="197" t="s">
        <v>1374</v>
      </c>
      <c r="H155" s="198">
        <v>1</v>
      </c>
      <c r="I155" s="199"/>
      <c r="J155" s="200">
        <f>ROUND(I155*H155,2)</f>
        <v>0</v>
      </c>
      <c r="K155" s="196" t="s">
        <v>19</v>
      </c>
      <c r="L155" s="42"/>
      <c r="M155" s="201" t="s">
        <v>19</v>
      </c>
      <c r="N155" s="202" t="s">
        <v>46</v>
      </c>
      <c r="O155" s="82"/>
      <c r="P155" s="203">
        <f>O155*H155</f>
        <v>0</v>
      </c>
      <c r="Q155" s="203">
        <v>0</v>
      </c>
      <c r="R155" s="203">
        <f>Q155*H155</f>
        <v>0</v>
      </c>
      <c r="S155" s="203">
        <v>0</v>
      </c>
      <c r="T155" s="204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5" t="s">
        <v>232</v>
      </c>
      <c r="AT155" s="205" t="s">
        <v>127</v>
      </c>
      <c r="AU155" s="205" t="s">
        <v>85</v>
      </c>
      <c r="AY155" s="15" t="s">
        <v>126</v>
      </c>
      <c r="BE155" s="206">
        <f>IF(N155="základní",J155,0)</f>
        <v>0</v>
      </c>
      <c r="BF155" s="206">
        <f>IF(N155="snížená",J155,0)</f>
        <v>0</v>
      </c>
      <c r="BG155" s="206">
        <f>IF(N155="zákl. přenesená",J155,0)</f>
        <v>0</v>
      </c>
      <c r="BH155" s="206">
        <f>IF(N155="sníž. přenesená",J155,0)</f>
        <v>0</v>
      </c>
      <c r="BI155" s="206">
        <f>IF(N155="nulová",J155,0)</f>
        <v>0</v>
      </c>
      <c r="BJ155" s="15" t="s">
        <v>83</v>
      </c>
      <c r="BK155" s="206">
        <f>ROUND(I155*H155,2)</f>
        <v>0</v>
      </c>
      <c r="BL155" s="15" t="s">
        <v>232</v>
      </c>
      <c r="BM155" s="205" t="s">
        <v>993</v>
      </c>
    </row>
    <row r="156" s="2" customFormat="1" ht="16.5" customHeight="1">
      <c r="A156" s="36"/>
      <c r="B156" s="37"/>
      <c r="C156" s="194" t="s">
        <v>464</v>
      </c>
      <c r="D156" s="194" t="s">
        <v>127</v>
      </c>
      <c r="E156" s="195" t="s">
        <v>1443</v>
      </c>
      <c r="F156" s="196" t="s">
        <v>1444</v>
      </c>
      <c r="G156" s="197" t="s">
        <v>1374</v>
      </c>
      <c r="H156" s="198">
        <v>1</v>
      </c>
      <c r="I156" s="199"/>
      <c r="J156" s="200">
        <f>ROUND(I156*H156,2)</f>
        <v>0</v>
      </c>
      <c r="K156" s="196" t="s">
        <v>19</v>
      </c>
      <c r="L156" s="42"/>
      <c r="M156" s="201" t="s">
        <v>19</v>
      </c>
      <c r="N156" s="202" t="s">
        <v>46</v>
      </c>
      <c r="O156" s="82"/>
      <c r="P156" s="203">
        <f>O156*H156</f>
        <v>0</v>
      </c>
      <c r="Q156" s="203">
        <v>0</v>
      </c>
      <c r="R156" s="203">
        <f>Q156*H156</f>
        <v>0</v>
      </c>
      <c r="S156" s="203">
        <v>0</v>
      </c>
      <c r="T156" s="204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5" t="s">
        <v>232</v>
      </c>
      <c r="AT156" s="205" t="s">
        <v>127</v>
      </c>
      <c r="AU156" s="205" t="s">
        <v>85</v>
      </c>
      <c r="AY156" s="15" t="s">
        <v>126</v>
      </c>
      <c r="BE156" s="206">
        <f>IF(N156="základní",J156,0)</f>
        <v>0</v>
      </c>
      <c r="BF156" s="206">
        <f>IF(N156="snížená",J156,0)</f>
        <v>0</v>
      </c>
      <c r="BG156" s="206">
        <f>IF(N156="zákl. přenesená",J156,0)</f>
        <v>0</v>
      </c>
      <c r="BH156" s="206">
        <f>IF(N156="sníž. přenesená",J156,0)</f>
        <v>0</v>
      </c>
      <c r="BI156" s="206">
        <f>IF(N156="nulová",J156,0)</f>
        <v>0</v>
      </c>
      <c r="BJ156" s="15" t="s">
        <v>83</v>
      </c>
      <c r="BK156" s="206">
        <f>ROUND(I156*H156,2)</f>
        <v>0</v>
      </c>
      <c r="BL156" s="15" t="s">
        <v>232</v>
      </c>
      <c r="BM156" s="205" t="s">
        <v>1002</v>
      </c>
    </row>
    <row r="157" s="2" customFormat="1" ht="16.5" customHeight="1">
      <c r="A157" s="36"/>
      <c r="B157" s="37"/>
      <c r="C157" s="194" t="s">
        <v>466</v>
      </c>
      <c r="D157" s="194" t="s">
        <v>127</v>
      </c>
      <c r="E157" s="195" t="s">
        <v>1445</v>
      </c>
      <c r="F157" s="196" t="s">
        <v>1446</v>
      </c>
      <c r="G157" s="197" t="s">
        <v>1374</v>
      </c>
      <c r="H157" s="198">
        <v>10</v>
      </c>
      <c r="I157" s="199"/>
      <c r="J157" s="200">
        <f>ROUND(I157*H157,2)</f>
        <v>0</v>
      </c>
      <c r="K157" s="196" t="s">
        <v>19</v>
      </c>
      <c r="L157" s="42"/>
      <c r="M157" s="201" t="s">
        <v>19</v>
      </c>
      <c r="N157" s="202" t="s">
        <v>46</v>
      </c>
      <c r="O157" s="82"/>
      <c r="P157" s="203">
        <f>O157*H157</f>
        <v>0</v>
      </c>
      <c r="Q157" s="203">
        <v>0</v>
      </c>
      <c r="R157" s="203">
        <f>Q157*H157</f>
        <v>0</v>
      </c>
      <c r="S157" s="203">
        <v>0</v>
      </c>
      <c r="T157" s="204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5" t="s">
        <v>232</v>
      </c>
      <c r="AT157" s="205" t="s">
        <v>127</v>
      </c>
      <c r="AU157" s="205" t="s">
        <v>85</v>
      </c>
      <c r="AY157" s="15" t="s">
        <v>126</v>
      </c>
      <c r="BE157" s="206">
        <f>IF(N157="základní",J157,0)</f>
        <v>0</v>
      </c>
      <c r="BF157" s="206">
        <f>IF(N157="snížená",J157,0)</f>
        <v>0</v>
      </c>
      <c r="BG157" s="206">
        <f>IF(N157="zákl. přenesená",J157,0)</f>
        <v>0</v>
      </c>
      <c r="BH157" s="206">
        <f>IF(N157="sníž. přenesená",J157,0)</f>
        <v>0</v>
      </c>
      <c r="BI157" s="206">
        <f>IF(N157="nulová",J157,0)</f>
        <v>0</v>
      </c>
      <c r="BJ157" s="15" t="s">
        <v>83</v>
      </c>
      <c r="BK157" s="206">
        <f>ROUND(I157*H157,2)</f>
        <v>0</v>
      </c>
      <c r="BL157" s="15" t="s">
        <v>232</v>
      </c>
      <c r="BM157" s="205" t="s">
        <v>1014</v>
      </c>
    </row>
    <row r="158" s="11" customFormat="1" ht="22.8" customHeight="1">
      <c r="A158" s="11"/>
      <c r="B158" s="180"/>
      <c r="C158" s="181"/>
      <c r="D158" s="182" t="s">
        <v>74</v>
      </c>
      <c r="E158" s="222" t="s">
        <v>1447</v>
      </c>
      <c r="F158" s="222" t="s">
        <v>1448</v>
      </c>
      <c r="G158" s="181"/>
      <c r="H158" s="181"/>
      <c r="I158" s="184"/>
      <c r="J158" s="223">
        <f>BK158</f>
        <v>0</v>
      </c>
      <c r="K158" s="181"/>
      <c r="L158" s="186"/>
      <c r="M158" s="187"/>
      <c r="N158" s="188"/>
      <c r="O158" s="188"/>
      <c r="P158" s="189">
        <f>SUM(P159:P174)</f>
        <v>0</v>
      </c>
      <c r="Q158" s="188"/>
      <c r="R158" s="189">
        <f>SUM(R159:R174)</f>
        <v>0</v>
      </c>
      <c r="S158" s="188"/>
      <c r="T158" s="190">
        <f>SUM(T159:T174)</f>
        <v>0</v>
      </c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R158" s="191" t="s">
        <v>85</v>
      </c>
      <c r="AT158" s="192" t="s">
        <v>74</v>
      </c>
      <c r="AU158" s="192" t="s">
        <v>83</v>
      </c>
      <c r="AY158" s="191" t="s">
        <v>126</v>
      </c>
      <c r="BK158" s="193">
        <f>SUM(BK159:BK174)</f>
        <v>0</v>
      </c>
    </row>
    <row r="159" s="2" customFormat="1" ht="16.5" customHeight="1">
      <c r="A159" s="36"/>
      <c r="B159" s="37"/>
      <c r="C159" s="194" t="s">
        <v>760</v>
      </c>
      <c r="D159" s="194" t="s">
        <v>127</v>
      </c>
      <c r="E159" s="195" t="s">
        <v>1449</v>
      </c>
      <c r="F159" s="196" t="s">
        <v>1450</v>
      </c>
      <c r="G159" s="197" t="s">
        <v>1374</v>
      </c>
      <c r="H159" s="198">
        <v>1</v>
      </c>
      <c r="I159" s="199"/>
      <c r="J159" s="200">
        <f>ROUND(I159*H159,2)</f>
        <v>0</v>
      </c>
      <c r="K159" s="196" t="s">
        <v>19</v>
      </c>
      <c r="L159" s="42"/>
      <c r="M159" s="201" t="s">
        <v>19</v>
      </c>
      <c r="N159" s="202" t="s">
        <v>46</v>
      </c>
      <c r="O159" s="82"/>
      <c r="P159" s="203">
        <f>O159*H159</f>
        <v>0</v>
      </c>
      <c r="Q159" s="203">
        <v>0</v>
      </c>
      <c r="R159" s="203">
        <f>Q159*H159</f>
        <v>0</v>
      </c>
      <c r="S159" s="203">
        <v>0</v>
      </c>
      <c r="T159" s="204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5" t="s">
        <v>232</v>
      </c>
      <c r="AT159" s="205" t="s">
        <v>127</v>
      </c>
      <c r="AU159" s="205" t="s">
        <v>85</v>
      </c>
      <c r="AY159" s="15" t="s">
        <v>126</v>
      </c>
      <c r="BE159" s="206">
        <f>IF(N159="základní",J159,0)</f>
        <v>0</v>
      </c>
      <c r="BF159" s="206">
        <f>IF(N159="snížená",J159,0)</f>
        <v>0</v>
      </c>
      <c r="BG159" s="206">
        <f>IF(N159="zákl. přenesená",J159,0)</f>
        <v>0</v>
      </c>
      <c r="BH159" s="206">
        <f>IF(N159="sníž. přenesená",J159,0)</f>
        <v>0</v>
      </c>
      <c r="BI159" s="206">
        <f>IF(N159="nulová",J159,0)</f>
        <v>0</v>
      </c>
      <c r="BJ159" s="15" t="s">
        <v>83</v>
      </c>
      <c r="BK159" s="206">
        <f>ROUND(I159*H159,2)</f>
        <v>0</v>
      </c>
      <c r="BL159" s="15" t="s">
        <v>232</v>
      </c>
      <c r="BM159" s="205" t="s">
        <v>1025</v>
      </c>
    </row>
    <row r="160" s="2" customFormat="1" ht="16.5" customHeight="1">
      <c r="A160" s="36"/>
      <c r="B160" s="37"/>
      <c r="C160" s="194" t="s">
        <v>765</v>
      </c>
      <c r="D160" s="194" t="s">
        <v>127</v>
      </c>
      <c r="E160" s="195" t="s">
        <v>1445</v>
      </c>
      <c r="F160" s="196" t="s">
        <v>1446</v>
      </c>
      <c r="G160" s="197" t="s">
        <v>1374</v>
      </c>
      <c r="H160" s="198">
        <v>1</v>
      </c>
      <c r="I160" s="199"/>
      <c r="J160" s="200">
        <f>ROUND(I160*H160,2)</f>
        <v>0</v>
      </c>
      <c r="K160" s="196" t="s">
        <v>19</v>
      </c>
      <c r="L160" s="42"/>
      <c r="M160" s="201" t="s">
        <v>19</v>
      </c>
      <c r="N160" s="202" t="s">
        <v>46</v>
      </c>
      <c r="O160" s="82"/>
      <c r="P160" s="203">
        <f>O160*H160</f>
        <v>0</v>
      </c>
      <c r="Q160" s="203">
        <v>0</v>
      </c>
      <c r="R160" s="203">
        <f>Q160*H160</f>
        <v>0</v>
      </c>
      <c r="S160" s="203">
        <v>0</v>
      </c>
      <c r="T160" s="204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5" t="s">
        <v>232</v>
      </c>
      <c r="AT160" s="205" t="s">
        <v>127</v>
      </c>
      <c r="AU160" s="205" t="s">
        <v>85</v>
      </c>
      <c r="AY160" s="15" t="s">
        <v>126</v>
      </c>
      <c r="BE160" s="206">
        <f>IF(N160="základní",J160,0)</f>
        <v>0</v>
      </c>
      <c r="BF160" s="206">
        <f>IF(N160="snížená",J160,0)</f>
        <v>0</v>
      </c>
      <c r="BG160" s="206">
        <f>IF(N160="zákl. přenesená",J160,0)</f>
        <v>0</v>
      </c>
      <c r="BH160" s="206">
        <f>IF(N160="sníž. přenesená",J160,0)</f>
        <v>0</v>
      </c>
      <c r="BI160" s="206">
        <f>IF(N160="nulová",J160,0)</f>
        <v>0</v>
      </c>
      <c r="BJ160" s="15" t="s">
        <v>83</v>
      </c>
      <c r="BK160" s="206">
        <f>ROUND(I160*H160,2)</f>
        <v>0</v>
      </c>
      <c r="BL160" s="15" t="s">
        <v>232</v>
      </c>
      <c r="BM160" s="205" t="s">
        <v>1038</v>
      </c>
    </row>
    <row r="161" s="2" customFormat="1" ht="16.5" customHeight="1">
      <c r="A161" s="36"/>
      <c r="B161" s="37"/>
      <c r="C161" s="194" t="s">
        <v>771</v>
      </c>
      <c r="D161" s="194" t="s">
        <v>127</v>
      </c>
      <c r="E161" s="195" t="s">
        <v>1451</v>
      </c>
      <c r="F161" s="196" t="s">
        <v>1452</v>
      </c>
      <c r="G161" s="197" t="s">
        <v>1374</v>
      </c>
      <c r="H161" s="198">
        <v>1</v>
      </c>
      <c r="I161" s="199"/>
      <c r="J161" s="200">
        <f>ROUND(I161*H161,2)</f>
        <v>0</v>
      </c>
      <c r="K161" s="196" t="s">
        <v>19</v>
      </c>
      <c r="L161" s="42"/>
      <c r="M161" s="201" t="s">
        <v>19</v>
      </c>
      <c r="N161" s="202" t="s">
        <v>46</v>
      </c>
      <c r="O161" s="82"/>
      <c r="P161" s="203">
        <f>O161*H161</f>
        <v>0</v>
      </c>
      <c r="Q161" s="203">
        <v>0</v>
      </c>
      <c r="R161" s="203">
        <f>Q161*H161</f>
        <v>0</v>
      </c>
      <c r="S161" s="203">
        <v>0</v>
      </c>
      <c r="T161" s="204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5" t="s">
        <v>232</v>
      </c>
      <c r="AT161" s="205" t="s">
        <v>127</v>
      </c>
      <c r="AU161" s="205" t="s">
        <v>85</v>
      </c>
      <c r="AY161" s="15" t="s">
        <v>126</v>
      </c>
      <c r="BE161" s="206">
        <f>IF(N161="základní",J161,0)</f>
        <v>0</v>
      </c>
      <c r="BF161" s="206">
        <f>IF(N161="snížená",J161,0)</f>
        <v>0</v>
      </c>
      <c r="BG161" s="206">
        <f>IF(N161="zákl. přenesená",J161,0)</f>
        <v>0</v>
      </c>
      <c r="BH161" s="206">
        <f>IF(N161="sníž. přenesená",J161,0)</f>
        <v>0</v>
      </c>
      <c r="BI161" s="206">
        <f>IF(N161="nulová",J161,0)</f>
        <v>0</v>
      </c>
      <c r="BJ161" s="15" t="s">
        <v>83</v>
      </c>
      <c r="BK161" s="206">
        <f>ROUND(I161*H161,2)</f>
        <v>0</v>
      </c>
      <c r="BL161" s="15" t="s">
        <v>232</v>
      </c>
      <c r="BM161" s="205" t="s">
        <v>1048</v>
      </c>
    </row>
    <row r="162" s="2" customFormat="1" ht="16.5" customHeight="1">
      <c r="A162" s="36"/>
      <c r="B162" s="37"/>
      <c r="C162" s="194" t="s">
        <v>777</v>
      </c>
      <c r="D162" s="194" t="s">
        <v>127</v>
      </c>
      <c r="E162" s="195" t="s">
        <v>1453</v>
      </c>
      <c r="F162" s="196" t="s">
        <v>1454</v>
      </c>
      <c r="G162" s="197" t="s">
        <v>1374</v>
      </c>
      <c r="H162" s="198">
        <v>1</v>
      </c>
      <c r="I162" s="199"/>
      <c r="J162" s="200">
        <f>ROUND(I162*H162,2)</f>
        <v>0</v>
      </c>
      <c r="K162" s="196" t="s">
        <v>19</v>
      </c>
      <c r="L162" s="42"/>
      <c r="M162" s="201" t="s">
        <v>19</v>
      </c>
      <c r="N162" s="202" t="s">
        <v>46</v>
      </c>
      <c r="O162" s="82"/>
      <c r="P162" s="203">
        <f>O162*H162</f>
        <v>0</v>
      </c>
      <c r="Q162" s="203">
        <v>0</v>
      </c>
      <c r="R162" s="203">
        <f>Q162*H162</f>
        <v>0</v>
      </c>
      <c r="S162" s="203">
        <v>0</v>
      </c>
      <c r="T162" s="204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05" t="s">
        <v>232</v>
      </c>
      <c r="AT162" s="205" t="s">
        <v>127</v>
      </c>
      <c r="AU162" s="205" t="s">
        <v>85</v>
      </c>
      <c r="AY162" s="15" t="s">
        <v>126</v>
      </c>
      <c r="BE162" s="206">
        <f>IF(N162="základní",J162,0)</f>
        <v>0</v>
      </c>
      <c r="BF162" s="206">
        <f>IF(N162="snížená",J162,0)</f>
        <v>0</v>
      </c>
      <c r="BG162" s="206">
        <f>IF(N162="zákl. přenesená",J162,0)</f>
        <v>0</v>
      </c>
      <c r="BH162" s="206">
        <f>IF(N162="sníž. přenesená",J162,0)</f>
        <v>0</v>
      </c>
      <c r="BI162" s="206">
        <f>IF(N162="nulová",J162,0)</f>
        <v>0</v>
      </c>
      <c r="BJ162" s="15" t="s">
        <v>83</v>
      </c>
      <c r="BK162" s="206">
        <f>ROUND(I162*H162,2)</f>
        <v>0</v>
      </c>
      <c r="BL162" s="15" t="s">
        <v>232</v>
      </c>
      <c r="BM162" s="205" t="s">
        <v>1061</v>
      </c>
    </row>
    <row r="163" s="2" customFormat="1" ht="16.5" customHeight="1">
      <c r="A163" s="36"/>
      <c r="B163" s="37"/>
      <c r="C163" s="194" t="s">
        <v>783</v>
      </c>
      <c r="D163" s="194" t="s">
        <v>127</v>
      </c>
      <c r="E163" s="195" t="s">
        <v>1455</v>
      </c>
      <c r="F163" s="196" t="s">
        <v>1450</v>
      </c>
      <c r="G163" s="197" t="s">
        <v>1374</v>
      </c>
      <c r="H163" s="198">
        <v>1</v>
      </c>
      <c r="I163" s="199"/>
      <c r="J163" s="200">
        <f>ROUND(I163*H163,2)</f>
        <v>0</v>
      </c>
      <c r="K163" s="196" t="s">
        <v>19</v>
      </c>
      <c r="L163" s="42"/>
      <c r="M163" s="201" t="s">
        <v>19</v>
      </c>
      <c r="N163" s="202" t="s">
        <v>46</v>
      </c>
      <c r="O163" s="82"/>
      <c r="P163" s="203">
        <f>O163*H163</f>
        <v>0</v>
      </c>
      <c r="Q163" s="203">
        <v>0</v>
      </c>
      <c r="R163" s="203">
        <f>Q163*H163</f>
        <v>0</v>
      </c>
      <c r="S163" s="203">
        <v>0</v>
      </c>
      <c r="T163" s="204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5" t="s">
        <v>232</v>
      </c>
      <c r="AT163" s="205" t="s">
        <v>127</v>
      </c>
      <c r="AU163" s="205" t="s">
        <v>85</v>
      </c>
      <c r="AY163" s="15" t="s">
        <v>126</v>
      </c>
      <c r="BE163" s="206">
        <f>IF(N163="základní",J163,0)</f>
        <v>0</v>
      </c>
      <c r="BF163" s="206">
        <f>IF(N163="snížená",J163,0)</f>
        <v>0</v>
      </c>
      <c r="BG163" s="206">
        <f>IF(N163="zákl. přenesená",J163,0)</f>
        <v>0</v>
      </c>
      <c r="BH163" s="206">
        <f>IF(N163="sníž. přenesená",J163,0)</f>
        <v>0</v>
      </c>
      <c r="BI163" s="206">
        <f>IF(N163="nulová",J163,0)</f>
        <v>0</v>
      </c>
      <c r="BJ163" s="15" t="s">
        <v>83</v>
      </c>
      <c r="BK163" s="206">
        <f>ROUND(I163*H163,2)</f>
        <v>0</v>
      </c>
      <c r="BL163" s="15" t="s">
        <v>232</v>
      </c>
      <c r="BM163" s="205" t="s">
        <v>1071</v>
      </c>
    </row>
    <row r="164" s="2" customFormat="1" ht="16.5" customHeight="1">
      <c r="A164" s="36"/>
      <c r="B164" s="37"/>
      <c r="C164" s="194" t="s">
        <v>789</v>
      </c>
      <c r="D164" s="194" t="s">
        <v>127</v>
      </c>
      <c r="E164" s="195" t="s">
        <v>1456</v>
      </c>
      <c r="F164" s="196" t="s">
        <v>1457</v>
      </c>
      <c r="G164" s="197" t="s">
        <v>1374</v>
      </c>
      <c r="H164" s="198">
        <v>1</v>
      </c>
      <c r="I164" s="199"/>
      <c r="J164" s="200">
        <f>ROUND(I164*H164,2)</f>
        <v>0</v>
      </c>
      <c r="K164" s="196" t="s">
        <v>19</v>
      </c>
      <c r="L164" s="42"/>
      <c r="M164" s="201" t="s">
        <v>19</v>
      </c>
      <c r="N164" s="202" t="s">
        <v>46</v>
      </c>
      <c r="O164" s="82"/>
      <c r="P164" s="203">
        <f>O164*H164</f>
        <v>0</v>
      </c>
      <c r="Q164" s="203">
        <v>0</v>
      </c>
      <c r="R164" s="203">
        <f>Q164*H164</f>
        <v>0</v>
      </c>
      <c r="S164" s="203">
        <v>0</v>
      </c>
      <c r="T164" s="204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5" t="s">
        <v>232</v>
      </c>
      <c r="AT164" s="205" t="s">
        <v>127</v>
      </c>
      <c r="AU164" s="205" t="s">
        <v>85</v>
      </c>
      <c r="AY164" s="15" t="s">
        <v>126</v>
      </c>
      <c r="BE164" s="206">
        <f>IF(N164="základní",J164,0)</f>
        <v>0</v>
      </c>
      <c r="BF164" s="206">
        <f>IF(N164="snížená",J164,0)</f>
        <v>0</v>
      </c>
      <c r="BG164" s="206">
        <f>IF(N164="zákl. přenesená",J164,0)</f>
        <v>0</v>
      </c>
      <c r="BH164" s="206">
        <f>IF(N164="sníž. přenesená",J164,0)</f>
        <v>0</v>
      </c>
      <c r="BI164" s="206">
        <f>IF(N164="nulová",J164,0)</f>
        <v>0</v>
      </c>
      <c r="BJ164" s="15" t="s">
        <v>83</v>
      </c>
      <c r="BK164" s="206">
        <f>ROUND(I164*H164,2)</f>
        <v>0</v>
      </c>
      <c r="BL164" s="15" t="s">
        <v>232</v>
      </c>
      <c r="BM164" s="205" t="s">
        <v>1081</v>
      </c>
    </row>
    <row r="165" s="2" customFormat="1" ht="16.5" customHeight="1">
      <c r="A165" s="36"/>
      <c r="B165" s="37"/>
      <c r="C165" s="194" t="s">
        <v>794</v>
      </c>
      <c r="D165" s="194" t="s">
        <v>127</v>
      </c>
      <c r="E165" s="195" t="s">
        <v>1458</v>
      </c>
      <c r="F165" s="196" t="s">
        <v>1459</v>
      </c>
      <c r="G165" s="197" t="s">
        <v>1374</v>
      </c>
      <c r="H165" s="198">
        <v>1</v>
      </c>
      <c r="I165" s="199"/>
      <c r="J165" s="200">
        <f>ROUND(I165*H165,2)</f>
        <v>0</v>
      </c>
      <c r="K165" s="196" t="s">
        <v>19</v>
      </c>
      <c r="L165" s="42"/>
      <c r="M165" s="201" t="s">
        <v>19</v>
      </c>
      <c r="N165" s="202" t="s">
        <v>46</v>
      </c>
      <c r="O165" s="82"/>
      <c r="P165" s="203">
        <f>O165*H165</f>
        <v>0</v>
      </c>
      <c r="Q165" s="203">
        <v>0</v>
      </c>
      <c r="R165" s="203">
        <f>Q165*H165</f>
        <v>0</v>
      </c>
      <c r="S165" s="203">
        <v>0</v>
      </c>
      <c r="T165" s="204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5" t="s">
        <v>232</v>
      </c>
      <c r="AT165" s="205" t="s">
        <v>127</v>
      </c>
      <c r="AU165" s="205" t="s">
        <v>85</v>
      </c>
      <c r="AY165" s="15" t="s">
        <v>126</v>
      </c>
      <c r="BE165" s="206">
        <f>IF(N165="základní",J165,0)</f>
        <v>0</v>
      </c>
      <c r="BF165" s="206">
        <f>IF(N165="snížená",J165,0)</f>
        <v>0</v>
      </c>
      <c r="BG165" s="206">
        <f>IF(N165="zákl. přenesená",J165,0)</f>
        <v>0</v>
      </c>
      <c r="BH165" s="206">
        <f>IF(N165="sníž. přenesená",J165,0)</f>
        <v>0</v>
      </c>
      <c r="BI165" s="206">
        <f>IF(N165="nulová",J165,0)</f>
        <v>0</v>
      </c>
      <c r="BJ165" s="15" t="s">
        <v>83</v>
      </c>
      <c r="BK165" s="206">
        <f>ROUND(I165*H165,2)</f>
        <v>0</v>
      </c>
      <c r="BL165" s="15" t="s">
        <v>232</v>
      </c>
      <c r="BM165" s="205" t="s">
        <v>1092</v>
      </c>
    </row>
    <row r="166" s="2" customFormat="1" ht="16.5" customHeight="1">
      <c r="A166" s="36"/>
      <c r="B166" s="37"/>
      <c r="C166" s="194" t="s">
        <v>800</v>
      </c>
      <c r="D166" s="194" t="s">
        <v>127</v>
      </c>
      <c r="E166" s="195" t="s">
        <v>1460</v>
      </c>
      <c r="F166" s="196" t="s">
        <v>1461</v>
      </c>
      <c r="G166" s="197" t="s">
        <v>1374</v>
      </c>
      <c r="H166" s="198">
        <v>1</v>
      </c>
      <c r="I166" s="199"/>
      <c r="J166" s="200">
        <f>ROUND(I166*H166,2)</f>
        <v>0</v>
      </c>
      <c r="K166" s="196" t="s">
        <v>19</v>
      </c>
      <c r="L166" s="42"/>
      <c r="M166" s="201" t="s">
        <v>19</v>
      </c>
      <c r="N166" s="202" t="s">
        <v>46</v>
      </c>
      <c r="O166" s="82"/>
      <c r="P166" s="203">
        <f>O166*H166</f>
        <v>0</v>
      </c>
      <c r="Q166" s="203">
        <v>0</v>
      </c>
      <c r="R166" s="203">
        <f>Q166*H166</f>
        <v>0</v>
      </c>
      <c r="S166" s="203">
        <v>0</v>
      </c>
      <c r="T166" s="204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5" t="s">
        <v>232</v>
      </c>
      <c r="AT166" s="205" t="s">
        <v>127</v>
      </c>
      <c r="AU166" s="205" t="s">
        <v>85</v>
      </c>
      <c r="AY166" s="15" t="s">
        <v>126</v>
      </c>
      <c r="BE166" s="206">
        <f>IF(N166="základní",J166,0)</f>
        <v>0</v>
      </c>
      <c r="BF166" s="206">
        <f>IF(N166="snížená",J166,0)</f>
        <v>0</v>
      </c>
      <c r="BG166" s="206">
        <f>IF(N166="zákl. přenesená",J166,0)</f>
        <v>0</v>
      </c>
      <c r="BH166" s="206">
        <f>IF(N166="sníž. přenesená",J166,0)</f>
        <v>0</v>
      </c>
      <c r="BI166" s="206">
        <f>IF(N166="nulová",J166,0)</f>
        <v>0</v>
      </c>
      <c r="BJ166" s="15" t="s">
        <v>83</v>
      </c>
      <c r="BK166" s="206">
        <f>ROUND(I166*H166,2)</f>
        <v>0</v>
      </c>
      <c r="BL166" s="15" t="s">
        <v>232</v>
      </c>
      <c r="BM166" s="205" t="s">
        <v>1100</v>
      </c>
    </row>
    <row r="167" s="2" customFormat="1" ht="16.5" customHeight="1">
      <c r="A167" s="36"/>
      <c r="B167" s="37"/>
      <c r="C167" s="194" t="s">
        <v>806</v>
      </c>
      <c r="D167" s="194" t="s">
        <v>127</v>
      </c>
      <c r="E167" s="195" t="s">
        <v>1462</v>
      </c>
      <c r="F167" s="196" t="s">
        <v>1463</v>
      </c>
      <c r="G167" s="197" t="s">
        <v>1374</v>
      </c>
      <c r="H167" s="198">
        <v>1</v>
      </c>
      <c r="I167" s="199"/>
      <c r="J167" s="200">
        <f>ROUND(I167*H167,2)</f>
        <v>0</v>
      </c>
      <c r="K167" s="196" t="s">
        <v>19</v>
      </c>
      <c r="L167" s="42"/>
      <c r="M167" s="201" t="s">
        <v>19</v>
      </c>
      <c r="N167" s="202" t="s">
        <v>46</v>
      </c>
      <c r="O167" s="82"/>
      <c r="P167" s="203">
        <f>O167*H167</f>
        <v>0</v>
      </c>
      <c r="Q167" s="203">
        <v>0</v>
      </c>
      <c r="R167" s="203">
        <f>Q167*H167</f>
        <v>0</v>
      </c>
      <c r="S167" s="203">
        <v>0</v>
      </c>
      <c r="T167" s="204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05" t="s">
        <v>232</v>
      </c>
      <c r="AT167" s="205" t="s">
        <v>127</v>
      </c>
      <c r="AU167" s="205" t="s">
        <v>85</v>
      </c>
      <c r="AY167" s="15" t="s">
        <v>126</v>
      </c>
      <c r="BE167" s="206">
        <f>IF(N167="základní",J167,0)</f>
        <v>0</v>
      </c>
      <c r="BF167" s="206">
        <f>IF(N167="snížená",J167,0)</f>
        <v>0</v>
      </c>
      <c r="BG167" s="206">
        <f>IF(N167="zákl. přenesená",J167,0)</f>
        <v>0</v>
      </c>
      <c r="BH167" s="206">
        <f>IF(N167="sníž. přenesená",J167,0)</f>
        <v>0</v>
      </c>
      <c r="BI167" s="206">
        <f>IF(N167="nulová",J167,0)</f>
        <v>0</v>
      </c>
      <c r="BJ167" s="15" t="s">
        <v>83</v>
      </c>
      <c r="BK167" s="206">
        <f>ROUND(I167*H167,2)</f>
        <v>0</v>
      </c>
      <c r="BL167" s="15" t="s">
        <v>232</v>
      </c>
      <c r="BM167" s="205" t="s">
        <v>1108</v>
      </c>
    </row>
    <row r="168" s="2" customFormat="1" ht="16.5" customHeight="1">
      <c r="A168" s="36"/>
      <c r="B168" s="37"/>
      <c r="C168" s="194" t="s">
        <v>811</v>
      </c>
      <c r="D168" s="194" t="s">
        <v>127</v>
      </c>
      <c r="E168" s="195" t="s">
        <v>1464</v>
      </c>
      <c r="F168" s="196" t="s">
        <v>1465</v>
      </c>
      <c r="G168" s="197" t="s">
        <v>1374</v>
      </c>
      <c r="H168" s="198">
        <v>1</v>
      </c>
      <c r="I168" s="199"/>
      <c r="J168" s="200">
        <f>ROUND(I168*H168,2)</f>
        <v>0</v>
      </c>
      <c r="K168" s="196" t="s">
        <v>19</v>
      </c>
      <c r="L168" s="42"/>
      <c r="M168" s="201" t="s">
        <v>19</v>
      </c>
      <c r="N168" s="202" t="s">
        <v>46</v>
      </c>
      <c r="O168" s="82"/>
      <c r="P168" s="203">
        <f>O168*H168</f>
        <v>0</v>
      </c>
      <c r="Q168" s="203">
        <v>0</v>
      </c>
      <c r="R168" s="203">
        <f>Q168*H168</f>
        <v>0</v>
      </c>
      <c r="S168" s="203">
        <v>0</v>
      </c>
      <c r="T168" s="204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5" t="s">
        <v>232</v>
      </c>
      <c r="AT168" s="205" t="s">
        <v>127</v>
      </c>
      <c r="AU168" s="205" t="s">
        <v>85</v>
      </c>
      <c r="AY168" s="15" t="s">
        <v>126</v>
      </c>
      <c r="BE168" s="206">
        <f>IF(N168="základní",J168,0)</f>
        <v>0</v>
      </c>
      <c r="BF168" s="206">
        <f>IF(N168="snížená",J168,0)</f>
        <v>0</v>
      </c>
      <c r="BG168" s="206">
        <f>IF(N168="zákl. přenesená",J168,0)</f>
        <v>0</v>
      </c>
      <c r="BH168" s="206">
        <f>IF(N168="sníž. přenesená",J168,0)</f>
        <v>0</v>
      </c>
      <c r="BI168" s="206">
        <f>IF(N168="nulová",J168,0)</f>
        <v>0</v>
      </c>
      <c r="BJ168" s="15" t="s">
        <v>83</v>
      </c>
      <c r="BK168" s="206">
        <f>ROUND(I168*H168,2)</f>
        <v>0</v>
      </c>
      <c r="BL168" s="15" t="s">
        <v>232</v>
      </c>
      <c r="BM168" s="205" t="s">
        <v>1119</v>
      </c>
    </row>
    <row r="169" s="2" customFormat="1" ht="16.5" customHeight="1">
      <c r="A169" s="36"/>
      <c r="B169" s="37"/>
      <c r="C169" s="194" t="s">
        <v>816</v>
      </c>
      <c r="D169" s="194" t="s">
        <v>127</v>
      </c>
      <c r="E169" s="195" t="s">
        <v>1466</v>
      </c>
      <c r="F169" s="196" t="s">
        <v>1446</v>
      </c>
      <c r="G169" s="197" t="s">
        <v>1374</v>
      </c>
      <c r="H169" s="198">
        <v>1</v>
      </c>
      <c r="I169" s="199"/>
      <c r="J169" s="200">
        <f>ROUND(I169*H169,2)</f>
        <v>0</v>
      </c>
      <c r="K169" s="196" t="s">
        <v>19</v>
      </c>
      <c r="L169" s="42"/>
      <c r="M169" s="201" t="s">
        <v>19</v>
      </c>
      <c r="N169" s="202" t="s">
        <v>46</v>
      </c>
      <c r="O169" s="82"/>
      <c r="P169" s="203">
        <f>O169*H169</f>
        <v>0</v>
      </c>
      <c r="Q169" s="203">
        <v>0</v>
      </c>
      <c r="R169" s="203">
        <f>Q169*H169</f>
        <v>0</v>
      </c>
      <c r="S169" s="203">
        <v>0</v>
      </c>
      <c r="T169" s="204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5" t="s">
        <v>232</v>
      </c>
      <c r="AT169" s="205" t="s">
        <v>127</v>
      </c>
      <c r="AU169" s="205" t="s">
        <v>85</v>
      </c>
      <c r="AY169" s="15" t="s">
        <v>126</v>
      </c>
      <c r="BE169" s="206">
        <f>IF(N169="základní",J169,0)</f>
        <v>0</v>
      </c>
      <c r="BF169" s="206">
        <f>IF(N169="snížená",J169,0)</f>
        <v>0</v>
      </c>
      <c r="BG169" s="206">
        <f>IF(N169="zákl. přenesená",J169,0)</f>
        <v>0</v>
      </c>
      <c r="BH169" s="206">
        <f>IF(N169="sníž. přenesená",J169,0)</f>
        <v>0</v>
      </c>
      <c r="BI169" s="206">
        <f>IF(N169="nulová",J169,0)</f>
        <v>0</v>
      </c>
      <c r="BJ169" s="15" t="s">
        <v>83</v>
      </c>
      <c r="BK169" s="206">
        <f>ROUND(I169*H169,2)</f>
        <v>0</v>
      </c>
      <c r="BL169" s="15" t="s">
        <v>232</v>
      </c>
      <c r="BM169" s="205" t="s">
        <v>1133</v>
      </c>
    </row>
    <row r="170" s="2" customFormat="1" ht="16.5" customHeight="1">
      <c r="A170" s="36"/>
      <c r="B170" s="37"/>
      <c r="C170" s="194" t="s">
        <v>822</v>
      </c>
      <c r="D170" s="194" t="s">
        <v>127</v>
      </c>
      <c r="E170" s="195" t="s">
        <v>1460</v>
      </c>
      <c r="F170" s="196" t="s">
        <v>1461</v>
      </c>
      <c r="G170" s="197" t="s">
        <v>1374</v>
      </c>
      <c r="H170" s="198">
        <v>1</v>
      </c>
      <c r="I170" s="199"/>
      <c r="J170" s="200">
        <f>ROUND(I170*H170,2)</f>
        <v>0</v>
      </c>
      <c r="K170" s="196" t="s">
        <v>19</v>
      </c>
      <c r="L170" s="42"/>
      <c r="M170" s="201" t="s">
        <v>19</v>
      </c>
      <c r="N170" s="202" t="s">
        <v>46</v>
      </c>
      <c r="O170" s="82"/>
      <c r="P170" s="203">
        <f>O170*H170</f>
        <v>0</v>
      </c>
      <c r="Q170" s="203">
        <v>0</v>
      </c>
      <c r="R170" s="203">
        <f>Q170*H170</f>
        <v>0</v>
      </c>
      <c r="S170" s="203">
        <v>0</v>
      </c>
      <c r="T170" s="204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05" t="s">
        <v>232</v>
      </c>
      <c r="AT170" s="205" t="s">
        <v>127</v>
      </c>
      <c r="AU170" s="205" t="s">
        <v>85</v>
      </c>
      <c r="AY170" s="15" t="s">
        <v>126</v>
      </c>
      <c r="BE170" s="206">
        <f>IF(N170="základní",J170,0)</f>
        <v>0</v>
      </c>
      <c r="BF170" s="206">
        <f>IF(N170="snížená",J170,0)</f>
        <v>0</v>
      </c>
      <c r="BG170" s="206">
        <f>IF(N170="zákl. přenesená",J170,0)</f>
        <v>0</v>
      </c>
      <c r="BH170" s="206">
        <f>IF(N170="sníž. přenesená",J170,0)</f>
        <v>0</v>
      </c>
      <c r="BI170" s="206">
        <f>IF(N170="nulová",J170,0)</f>
        <v>0</v>
      </c>
      <c r="BJ170" s="15" t="s">
        <v>83</v>
      </c>
      <c r="BK170" s="206">
        <f>ROUND(I170*H170,2)</f>
        <v>0</v>
      </c>
      <c r="BL170" s="15" t="s">
        <v>232</v>
      </c>
      <c r="BM170" s="205" t="s">
        <v>1143</v>
      </c>
    </row>
    <row r="171" s="2" customFormat="1" ht="16.5" customHeight="1">
      <c r="A171" s="36"/>
      <c r="B171" s="37"/>
      <c r="C171" s="194" t="s">
        <v>828</v>
      </c>
      <c r="D171" s="194" t="s">
        <v>127</v>
      </c>
      <c r="E171" s="195" t="s">
        <v>1467</v>
      </c>
      <c r="F171" s="196" t="s">
        <v>1468</v>
      </c>
      <c r="G171" s="197" t="s">
        <v>1374</v>
      </c>
      <c r="H171" s="198">
        <v>1</v>
      </c>
      <c r="I171" s="199"/>
      <c r="J171" s="200">
        <f>ROUND(I171*H171,2)</f>
        <v>0</v>
      </c>
      <c r="K171" s="196" t="s">
        <v>19</v>
      </c>
      <c r="L171" s="42"/>
      <c r="M171" s="201" t="s">
        <v>19</v>
      </c>
      <c r="N171" s="202" t="s">
        <v>46</v>
      </c>
      <c r="O171" s="82"/>
      <c r="P171" s="203">
        <f>O171*H171</f>
        <v>0</v>
      </c>
      <c r="Q171" s="203">
        <v>0</v>
      </c>
      <c r="R171" s="203">
        <f>Q171*H171</f>
        <v>0</v>
      </c>
      <c r="S171" s="203">
        <v>0</v>
      </c>
      <c r="T171" s="204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5" t="s">
        <v>232</v>
      </c>
      <c r="AT171" s="205" t="s">
        <v>127</v>
      </c>
      <c r="AU171" s="205" t="s">
        <v>85</v>
      </c>
      <c r="AY171" s="15" t="s">
        <v>126</v>
      </c>
      <c r="BE171" s="206">
        <f>IF(N171="základní",J171,0)</f>
        <v>0</v>
      </c>
      <c r="BF171" s="206">
        <f>IF(N171="snížená",J171,0)</f>
        <v>0</v>
      </c>
      <c r="BG171" s="206">
        <f>IF(N171="zákl. přenesená",J171,0)</f>
        <v>0</v>
      </c>
      <c r="BH171" s="206">
        <f>IF(N171="sníž. přenesená",J171,0)</f>
        <v>0</v>
      </c>
      <c r="BI171" s="206">
        <f>IF(N171="nulová",J171,0)</f>
        <v>0</v>
      </c>
      <c r="BJ171" s="15" t="s">
        <v>83</v>
      </c>
      <c r="BK171" s="206">
        <f>ROUND(I171*H171,2)</f>
        <v>0</v>
      </c>
      <c r="BL171" s="15" t="s">
        <v>232</v>
      </c>
      <c r="BM171" s="205" t="s">
        <v>1153</v>
      </c>
    </row>
    <row r="172" s="2" customFormat="1" ht="16.5" customHeight="1">
      <c r="A172" s="36"/>
      <c r="B172" s="37"/>
      <c r="C172" s="194" t="s">
        <v>833</v>
      </c>
      <c r="D172" s="194" t="s">
        <v>127</v>
      </c>
      <c r="E172" s="195" t="s">
        <v>1469</v>
      </c>
      <c r="F172" s="196" t="s">
        <v>1470</v>
      </c>
      <c r="G172" s="197" t="s">
        <v>1374</v>
      </c>
      <c r="H172" s="198">
        <v>1</v>
      </c>
      <c r="I172" s="199"/>
      <c r="J172" s="200">
        <f>ROUND(I172*H172,2)</f>
        <v>0</v>
      </c>
      <c r="K172" s="196" t="s">
        <v>19</v>
      </c>
      <c r="L172" s="42"/>
      <c r="M172" s="201" t="s">
        <v>19</v>
      </c>
      <c r="N172" s="202" t="s">
        <v>46</v>
      </c>
      <c r="O172" s="82"/>
      <c r="P172" s="203">
        <f>O172*H172</f>
        <v>0</v>
      </c>
      <c r="Q172" s="203">
        <v>0</v>
      </c>
      <c r="R172" s="203">
        <f>Q172*H172</f>
        <v>0</v>
      </c>
      <c r="S172" s="203">
        <v>0</v>
      </c>
      <c r="T172" s="204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5" t="s">
        <v>232</v>
      </c>
      <c r="AT172" s="205" t="s">
        <v>127</v>
      </c>
      <c r="AU172" s="205" t="s">
        <v>85</v>
      </c>
      <c r="AY172" s="15" t="s">
        <v>126</v>
      </c>
      <c r="BE172" s="206">
        <f>IF(N172="základní",J172,0)</f>
        <v>0</v>
      </c>
      <c r="BF172" s="206">
        <f>IF(N172="snížená",J172,0)</f>
        <v>0</v>
      </c>
      <c r="BG172" s="206">
        <f>IF(N172="zákl. přenesená",J172,0)</f>
        <v>0</v>
      </c>
      <c r="BH172" s="206">
        <f>IF(N172="sníž. přenesená",J172,0)</f>
        <v>0</v>
      </c>
      <c r="BI172" s="206">
        <f>IF(N172="nulová",J172,0)</f>
        <v>0</v>
      </c>
      <c r="BJ172" s="15" t="s">
        <v>83</v>
      </c>
      <c r="BK172" s="206">
        <f>ROUND(I172*H172,2)</f>
        <v>0</v>
      </c>
      <c r="BL172" s="15" t="s">
        <v>232</v>
      </c>
      <c r="BM172" s="205" t="s">
        <v>1163</v>
      </c>
    </row>
    <row r="173" s="2" customFormat="1" ht="16.5" customHeight="1">
      <c r="A173" s="36"/>
      <c r="B173" s="37"/>
      <c r="C173" s="194" t="s">
        <v>838</v>
      </c>
      <c r="D173" s="194" t="s">
        <v>127</v>
      </c>
      <c r="E173" s="195" t="s">
        <v>1471</v>
      </c>
      <c r="F173" s="196" t="s">
        <v>1472</v>
      </c>
      <c r="G173" s="197" t="s">
        <v>1374</v>
      </c>
      <c r="H173" s="198">
        <v>4</v>
      </c>
      <c r="I173" s="199"/>
      <c r="J173" s="200">
        <f>ROUND(I173*H173,2)</f>
        <v>0</v>
      </c>
      <c r="K173" s="196" t="s">
        <v>19</v>
      </c>
      <c r="L173" s="42"/>
      <c r="M173" s="201" t="s">
        <v>19</v>
      </c>
      <c r="N173" s="202" t="s">
        <v>46</v>
      </c>
      <c r="O173" s="82"/>
      <c r="P173" s="203">
        <f>O173*H173</f>
        <v>0</v>
      </c>
      <c r="Q173" s="203">
        <v>0</v>
      </c>
      <c r="R173" s="203">
        <f>Q173*H173</f>
        <v>0</v>
      </c>
      <c r="S173" s="203">
        <v>0</v>
      </c>
      <c r="T173" s="204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05" t="s">
        <v>232</v>
      </c>
      <c r="AT173" s="205" t="s">
        <v>127</v>
      </c>
      <c r="AU173" s="205" t="s">
        <v>85</v>
      </c>
      <c r="AY173" s="15" t="s">
        <v>126</v>
      </c>
      <c r="BE173" s="206">
        <f>IF(N173="základní",J173,0)</f>
        <v>0</v>
      </c>
      <c r="BF173" s="206">
        <f>IF(N173="snížená",J173,0)</f>
        <v>0</v>
      </c>
      <c r="BG173" s="206">
        <f>IF(N173="zákl. přenesená",J173,0)</f>
        <v>0</v>
      </c>
      <c r="BH173" s="206">
        <f>IF(N173="sníž. přenesená",J173,0)</f>
        <v>0</v>
      </c>
      <c r="BI173" s="206">
        <f>IF(N173="nulová",J173,0)</f>
        <v>0</v>
      </c>
      <c r="BJ173" s="15" t="s">
        <v>83</v>
      </c>
      <c r="BK173" s="206">
        <f>ROUND(I173*H173,2)</f>
        <v>0</v>
      </c>
      <c r="BL173" s="15" t="s">
        <v>232</v>
      </c>
      <c r="BM173" s="205" t="s">
        <v>1174</v>
      </c>
    </row>
    <row r="174" s="2" customFormat="1" ht="16.5" customHeight="1">
      <c r="A174" s="36"/>
      <c r="B174" s="37"/>
      <c r="C174" s="194" t="s">
        <v>843</v>
      </c>
      <c r="D174" s="194" t="s">
        <v>127</v>
      </c>
      <c r="E174" s="195" t="s">
        <v>1473</v>
      </c>
      <c r="F174" s="196" t="s">
        <v>1474</v>
      </c>
      <c r="G174" s="197" t="s">
        <v>1374</v>
      </c>
      <c r="H174" s="198">
        <v>4</v>
      </c>
      <c r="I174" s="199"/>
      <c r="J174" s="200">
        <f>ROUND(I174*H174,2)</f>
        <v>0</v>
      </c>
      <c r="K174" s="196" t="s">
        <v>19</v>
      </c>
      <c r="L174" s="42"/>
      <c r="M174" s="201" t="s">
        <v>19</v>
      </c>
      <c r="N174" s="202" t="s">
        <v>46</v>
      </c>
      <c r="O174" s="82"/>
      <c r="P174" s="203">
        <f>O174*H174</f>
        <v>0</v>
      </c>
      <c r="Q174" s="203">
        <v>0</v>
      </c>
      <c r="R174" s="203">
        <f>Q174*H174</f>
        <v>0</v>
      </c>
      <c r="S174" s="203">
        <v>0</v>
      </c>
      <c r="T174" s="204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5" t="s">
        <v>232</v>
      </c>
      <c r="AT174" s="205" t="s">
        <v>127</v>
      </c>
      <c r="AU174" s="205" t="s">
        <v>85</v>
      </c>
      <c r="AY174" s="15" t="s">
        <v>126</v>
      </c>
      <c r="BE174" s="206">
        <f>IF(N174="základní",J174,0)</f>
        <v>0</v>
      </c>
      <c r="BF174" s="206">
        <f>IF(N174="snížená",J174,0)</f>
        <v>0</v>
      </c>
      <c r="BG174" s="206">
        <f>IF(N174="zákl. přenesená",J174,0)</f>
        <v>0</v>
      </c>
      <c r="BH174" s="206">
        <f>IF(N174="sníž. přenesená",J174,0)</f>
        <v>0</v>
      </c>
      <c r="BI174" s="206">
        <f>IF(N174="nulová",J174,0)</f>
        <v>0</v>
      </c>
      <c r="BJ174" s="15" t="s">
        <v>83</v>
      </c>
      <c r="BK174" s="206">
        <f>ROUND(I174*H174,2)</f>
        <v>0</v>
      </c>
      <c r="BL174" s="15" t="s">
        <v>232</v>
      </c>
      <c r="BM174" s="205" t="s">
        <v>1186</v>
      </c>
    </row>
    <row r="175" s="11" customFormat="1" ht="22.8" customHeight="1">
      <c r="A175" s="11"/>
      <c r="B175" s="180"/>
      <c r="C175" s="181"/>
      <c r="D175" s="182" t="s">
        <v>74</v>
      </c>
      <c r="E175" s="222" t="s">
        <v>1475</v>
      </c>
      <c r="F175" s="222" t="s">
        <v>1476</v>
      </c>
      <c r="G175" s="181"/>
      <c r="H175" s="181"/>
      <c r="I175" s="184"/>
      <c r="J175" s="223">
        <f>BK175</f>
        <v>0</v>
      </c>
      <c r="K175" s="181"/>
      <c r="L175" s="186"/>
      <c r="M175" s="187"/>
      <c r="N175" s="188"/>
      <c r="O175" s="188"/>
      <c r="P175" s="189">
        <f>SUM(P176:P190)</f>
        <v>0</v>
      </c>
      <c r="Q175" s="188"/>
      <c r="R175" s="189">
        <f>SUM(R176:R190)</f>
        <v>0</v>
      </c>
      <c r="S175" s="188"/>
      <c r="T175" s="190">
        <f>SUM(T176:T190)</f>
        <v>0</v>
      </c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R175" s="191" t="s">
        <v>85</v>
      </c>
      <c r="AT175" s="192" t="s">
        <v>74</v>
      </c>
      <c r="AU175" s="192" t="s">
        <v>83</v>
      </c>
      <c r="AY175" s="191" t="s">
        <v>126</v>
      </c>
      <c r="BK175" s="193">
        <f>SUM(BK176:BK190)</f>
        <v>0</v>
      </c>
    </row>
    <row r="176" s="2" customFormat="1" ht="16.5" customHeight="1">
      <c r="A176" s="36"/>
      <c r="B176" s="37"/>
      <c r="C176" s="194" t="s">
        <v>849</v>
      </c>
      <c r="D176" s="194" t="s">
        <v>127</v>
      </c>
      <c r="E176" s="195" t="s">
        <v>1477</v>
      </c>
      <c r="F176" s="196" t="s">
        <v>1478</v>
      </c>
      <c r="G176" s="197" t="s">
        <v>1374</v>
      </c>
      <c r="H176" s="198">
        <v>1</v>
      </c>
      <c r="I176" s="199"/>
      <c r="J176" s="200">
        <f>ROUND(I176*H176,2)</f>
        <v>0</v>
      </c>
      <c r="K176" s="196" t="s">
        <v>19</v>
      </c>
      <c r="L176" s="42"/>
      <c r="M176" s="201" t="s">
        <v>19</v>
      </c>
      <c r="N176" s="202" t="s">
        <v>46</v>
      </c>
      <c r="O176" s="82"/>
      <c r="P176" s="203">
        <f>O176*H176</f>
        <v>0</v>
      </c>
      <c r="Q176" s="203">
        <v>0</v>
      </c>
      <c r="R176" s="203">
        <f>Q176*H176</f>
        <v>0</v>
      </c>
      <c r="S176" s="203">
        <v>0</v>
      </c>
      <c r="T176" s="204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5" t="s">
        <v>232</v>
      </c>
      <c r="AT176" s="205" t="s">
        <v>127</v>
      </c>
      <c r="AU176" s="205" t="s">
        <v>85</v>
      </c>
      <c r="AY176" s="15" t="s">
        <v>126</v>
      </c>
      <c r="BE176" s="206">
        <f>IF(N176="základní",J176,0)</f>
        <v>0</v>
      </c>
      <c r="BF176" s="206">
        <f>IF(N176="snížená",J176,0)</f>
        <v>0</v>
      </c>
      <c r="BG176" s="206">
        <f>IF(N176="zákl. přenesená",J176,0)</f>
        <v>0</v>
      </c>
      <c r="BH176" s="206">
        <f>IF(N176="sníž. přenesená",J176,0)</f>
        <v>0</v>
      </c>
      <c r="BI176" s="206">
        <f>IF(N176="nulová",J176,0)</f>
        <v>0</v>
      </c>
      <c r="BJ176" s="15" t="s">
        <v>83</v>
      </c>
      <c r="BK176" s="206">
        <f>ROUND(I176*H176,2)</f>
        <v>0</v>
      </c>
      <c r="BL176" s="15" t="s">
        <v>232</v>
      </c>
      <c r="BM176" s="205" t="s">
        <v>1196</v>
      </c>
    </row>
    <row r="177" s="2" customFormat="1" ht="16.5" customHeight="1">
      <c r="A177" s="36"/>
      <c r="B177" s="37"/>
      <c r="C177" s="194" t="s">
        <v>854</v>
      </c>
      <c r="D177" s="194" t="s">
        <v>127</v>
      </c>
      <c r="E177" s="195" t="s">
        <v>1479</v>
      </c>
      <c r="F177" s="196" t="s">
        <v>1480</v>
      </c>
      <c r="G177" s="197" t="s">
        <v>1374</v>
      </c>
      <c r="H177" s="198">
        <v>1</v>
      </c>
      <c r="I177" s="199"/>
      <c r="J177" s="200">
        <f>ROUND(I177*H177,2)</f>
        <v>0</v>
      </c>
      <c r="K177" s="196" t="s">
        <v>19</v>
      </c>
      <c r="L177" s="42"/>
      <c r="M177" s="201" t="s">
        <v>19</v>
      </c>
      <c r="N177" s="202" t="s">
        <v>46</v>
      </c>
      <c r="O177" s="82"/>
      <c r="P177" s="203">
        <f>O177*H177</f>
        <v>0</v>
      </c>
      <c r="Q177" s="203">
        <v>0</v>
      </c>
      <c r="R177" s="203">
        <f>Q177*H177</f>
        <v>0</v>
      </c>
      <c r="S177" s="203">
        <v>0</v>
      </c>
      <c r="T177" s="204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5" t="s">
        <v>232</v>
      </c>
      <c r="AT177" s="205" t="s">
        <v>127</v>
      </c>
      <c r="AU177" s="205" t="s">
        <v>85</v>
      </c>
      <c r="AY177" s="15" t="s">
        <v>126</v>
      </c>
      <c r="BE177" s="206">
        <f>IF(N177="základní",J177,0)</f>
        <v>0</v>
      </c>
      <c r="BF177" s="206">
        <f>IF(N177="snížená",J177,0)</f>
        <v>0</v>
      </c>
      <c r="BG177" s="206">
        <f>IF(N177="zákl. přenesená",J177,0)</f>
        <v>0</v>
      </c>
      <c r="BH177" s="206">
        <f>IF(N177="sníž. přenesená",J177,0)</f>
        <v>0</v>
      </c>
      <c r="BI177" s="206">
        <f>IF(N177="nulová",J177,0)</f>
        <v>0</v>
      </c>
      <c r="BJ177" s="15" t="s">
        <v>83</v>
      </c>
      <c r="BK177" s="206">
        <f>ROUND(I177*H177,2)</f>
        <v>0</v>
      </c>
      <c r="BL177" s="15" t="s">
        <v>232</v>
      </c>
      <c r="BM177" s="205" t="s">
        <v>1207</v>
      </c>
    </row>
    <row r="178" s="2" customFormat="1" ht="21.75" customHeight="1">
      <c r="A178" s="36"/>
      <c r="B178" s="37"/>
      <c r="C178" s="194" t="s">
        <v>860</v>
      </c>
      <c r="D178" s="194" t="s">
        <v>127</v>
      </c>
      <c r="E178" s="195" t="s">
        <v>1481</v>
      </c>
      <c r="F178" s="196" t="s">
        <v>1482</v>
      </c>
      <c r="G178" s="197" t="s">
        <v>1374</v>
      </c>
      <c r="H178" s="198">
        <v>1</v>
      </c>
      <c r="I178" s="199"/>
      <c r="J178" s="200">
        <f>ROUND(I178*H178,2)</f>
        <v>0</v>
      </c>
      <c r="K178" s="196" t="s">
        <v>19</v>
      </c>
      <c r="L178" s="42"/>
      <c r="M178" s="201" t="s">
        <v>19</v>
      </c>
      <c r="N178" s="202" t="s">
        <v>46</v>
      </c>
      <c r="O178" s="82"/>
      <c r="P178" s="203">
        <f>O178*H178</f>
        <v>0</v>
      </c>
      <c r="Q178" s="203">
        <v>0</v>
      </c>
      <c r="R178" s="203">
        <f>Q178*H178</f>
        <v>0</v>
      </c>
      <c r="S178" s="203">
        <v>0</v>
      </c>
      <c r="T178" s="204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5" t="s">
        <v>232</v>
      </c>
      <c r="AT178" s="205" t="s">
        <v>127</v>
      </c>
      <c r="AU178" s="205" t="s">
        <v>85</v>
      </c>
      <c r="AY178" s="15" t="s">
        <v>126</v>
      </c>
      <c r="BE178" s="206">
        <f>IF(N178="základní",J178,0)</f>
        <v>0</v>
      </c>
      <c r="BF178" s="206">
        <f>IF(N178="snížená",J178,0)</f>
        <v>0</v>
      </c>
      <c r="BG178" s="206">
        <f>IF(N178="zákl. přenesená",J178,0)</f>
        <v>0</v>
      </c>
      <c r="BH178" s="206">
        <f>IF(N178="sníž. přenesená",J178,0)</f>
        <v>0</v>
      </c>
      <c r="BI178" s="206">
        <f>IF(N178="nulová",J178,0)</f>
        <v>0</v>
      </c>
      <c r="BJ178" s="15" t="s">
        <v>83</v>
      </c>
      <c r="BK178" s="206">
        <f>ROUND(I178*H178,2)</f>
        <v>0</v>
      </c>
      <c r="BL178" s="15" t="s">
        <v>232</v>
      </c>
      <c r="BM178" s="205" t="s">
        <v>1217</v>
      </c>
    </row>
    <row r="179" s="2" customFormat="1" ht="16.5" customHeight="1">
      <c r="A179" s="36"/>
      <c r="B179" s="37"/>
      <c r="C179" s="194" t="s">
        <v>863</v>
      </c>
      <c r="D179" s="194" t="s">
        <v>127</v>
      </c>
      <c r="E179" s="195" t="s">
        <v>1483</v>
      </c>
      <c r="F179" s="196" t="s">
        <v>1484</v>
      </c>
      <c r="G179" s="197" t="s">
        <v>1374</v>
      </c>
      <c r="H179" s="198">
        <v>1</v>
      </c>
      <c r="I179" s="199"/>
      <c r="J179" s="200">
        <f>ROUND(I179*H179,2)</f>
        <v>0</v>
      </c>
      <c r="K179" s="196" t="s">
        <v>19</v>
      </c>
      <c r="L179" s="42"/>
      <c r="M179" s="201" t="s">
        <v>19</v>
      </c>
      <c r="N179" s="202" t="s">
        <v>46</v>
      </c>
      <c r="O179" s="82"/>
      <c r="P179" s="203">
        <f>O179*H179</f>
        <v>0</v>
      </c>
      <c r="Q179" s="203">
        <v>0</v>
      </c>
      <c r="R179" s="203">
        <f>Q179*H179</f>
        <v>0</v>
      </c>
      <c r="S179" s="203">
        <v>0</v>
      </c>
      <c r="T179" s="204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05" t="s">
        <v>232</v>
      </c>
      <c r="AT179" s="205" t="s">
        <v>127</v>
      </c>
      <c r="AU179" s="205" t="s">
        <v>85</v>
      </c>
      <c r="AY179" s="15" t="s">
        <v>126</v>
      </c>
      <c r="BE179" s="206">
        <f>IF(N179="základní",J179,0)</f>
        <v>0</v>
      </c>
      <c r="BF179" s="206">
        <f>IF(N179="snížená",J179,0)</f>
        <v>0</v>
      </c>
      <c r="BG179" s="206">
        <f>IF(N179="zákl. přenesená",J179,0)</f>
        <v>0</v>
      </c>
      <c r="BH179" s="206">
        <f>IF(N179="sníž. přenesená",J179,0)</f>
        <v>0</v>
      </c>
      <c r="BI179" s="206">
        <f>IF(N179="nulová",J179,0)</f>
        <v>0</v>
      </c>
      <c r="BJ179" s="15" t="s">
        <v>83</v>
      </c>
      <c r="BK179" s="206">
        <f>ROUND(I179*H179,2)</f>
        <v>0</v>
      </c>
      <c r="BL179" s="15" t="s">
        <v>232</v>
      </c>
      <c r="BM179" s="205" t="s">
        <v>1230</v>
      </c>
    </row>
    <row r="180" s="2" customFormat="1" ht="16.5" customHeight="1">
      <c r="A180" s="36"/>
      <c r="B180" s="37"/>
      <c r="C180" s="194" t="s">
        <v>870</v>
      </c>
      <c r="D180" s="194" t="s">
        <v>127</v>
      </c>
      <c r="E180" s="195" t="s">
        <v>1485</v>
      </c>
      <c r="F180" s="196" t="s">
        <v>1486</v>
      </c>
      <c r="G180" s="197" t="s">
        <v>1374</v>
      </c>
      <c r="H180" s="198">
        <v>4</v>
      </c>
      <c r="I180" s="199"/>
      <c r="J180" s="200">
        <f>ROUND(I180*H180,2)</f>
        <v>0</v>
      </c>
      <c r="K180" s="196" t="s">
        <v>19</v>
      </c>
      <c r="L180" s="42"/>
      <c r="M180" s="201" t="s">
        <v>19</v>
      </c>
      <c r="N180" s="202" t="s">
        <v>46</v>
      </c>
      <c r="O180" s="82"/>
      <c r="P180" s="203">
        <f>O180*H180</f>
        <v>0</v>
      </c>
      <c r="Q180" s="203">
        <v>0</v>
      </c>
      <c r="R180" s="203">
        <f>Q180*H180</f>
        <v>0</v>
      </c>
      <c r="S180" s="203">
        <v>0</v>
      </c>
      <c r="T180" s="204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05" t="s">
        <v>232</v>
      </c>
      <c r="AT180" s="205" t="s">
        <v>127</v>
      </c>
      <c r="AU180" s="205" t="s">
        <v>85</v>
      </c>
      <c r="AY180" s="15" t="s">
        <v>126</v>
      </c>
      <c r="BE180" s="206">
        <f>IF(N180="základní",J180,0)</f>
        <v>0</v>
      </c>
      <c r="BF180" s="206">
        <f>IF(N180="snížená",J180,0)</f>
        <v>0</v>
      </c>
      <c r="BG180" s="206">
        <f>IF(N180="zákl. přenesená",J180,0)</f>
        <v>0</v>
      </c>
      <c r="BH180" s="206">
        <f>IF(N180="sníž. přenesená",J180,0)</f>
        <v>0</v>
      </c>
      <c r="BI180" s="206">
        <f>IF(N180="nulová",J180,0)</f>
        <v>0</v>
      </c>
      <c r="BJ180" s="15" t="s">
        <v>83</v>
      </c>
      <c r="BK180" s="206">
        <f>ROUND(I180*H180,2)</f>
        <v>0</v>
      </c>
      <c r="BL180" s="15" t="s">
        <v>232</v>
      </c>
      <c r="BM180" s="205" t="s">
        <v>1240</v>
      </c>
    </row>
    <row r="181" s="2" customFormat="1" ht="16.5" customHeight="1">
      <c r="A181" s="36"/>
      <c r="B181" s="37"/>
      <c r="C181" s="194" t="s">
        <v>875</v>
      </c>
      <c r="D181" s="194" t="s">
        <v>127</v>
      </c>
      <c r="E181" s="195" t="s">
        <v>1487</v>
      </c>
      <c r="F181" s="196" t="s">
        <v>1488</v>
      </c>
      <c r="G181" s="197" t="s">
        <v>1374</v>
      </c>
      <c r="H181" s="198">
        <v>1</v>
      </c>
      <c r="I181" s="199"/>
      <c r="J181" s="200">
        <f>ROUND(I181*H181,2)</f>
        <v>0</v>
      </c>
      <c r="K181" s="196" t="s">
        <v>19</v>
      </c>
      <c r="L181" s="42"/>
      <c r="M181" s="201" t="s">
        <v>19</v>
      </c>
      <c r="N181" s="202" t="s">
        <v>46</v>
      </c>
      <c r="O181" s="82"/>
      <c r="P181" s="203">
        <f>O181*H181</f>
        <v>0</v>
      </c>
      <c r="Q181" s="203">
        <v>0</v>
      </c>
      <c r="R181" s="203">
        <f>Q181*H181</f>
        <v>0</v>
      </c>
      <c r="S181" s="203">
        <v>0</v>
      </c>
      <c r="T181" s="204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5" t="s">
        <v>232</v>
      </c>
      <c r="AT181" s="205" t="s">
        <v>127</v>
      </c>
      <c r="AU181" s="205" t="s">
        <v>85</v>
      </c>
      <c r="AY181" s="15" t="s">
        <v>126</v>
      </c>
      <c r="BE181" s="206">
        <f>IF(N181="základní",J181,0)</f>
        <v>0</v>
      </c>
      <c r="BF181" s="206">
        <f>IF(N181="snížená",J181,0)</f>
        <v>0</v>
      </c>
      <c r="BG181" s="206">
        <f>IF(N181="zákl. přenesená",J181,0)</f>
        <v>0</v>
      </c>
      <c r="BH181" s="206">
        <f>IF(N181="sníž. přenesená",J181,0)</f>
        <v>0</v>
      </c>
      <c r="BI181" s="206">
        <f>IF(N181="nulová",J181,0)</f>
        <v>0</v>
      </c>
      <c r="BJ181" s="15" t="s">
        <v>83</v>
      </c>
      <c r="BK181" s="206">
        <f>ROUND(I181*H181,2)</f>
        <v>0</v>
      </c>
      <c r="BL181" s="15" t="s">
        <v>232</v>
      </c>
      <c r="BM181" s="205" t="s">
        <v>1250</v>
      </c>
    </row>
    <row r="182" s="2" customFormat="1" ht="16.5" customHeight="1">
      <c r="A182" s="36"/>
      <c r="B182" s="37"/>
      <c r="C182" s="194" t="s">
        <v>886</v>
      </c>
      <c r="D182" s="194" t="s">
        <v>127</v>
      </c>
      <c r="E182" s="195" t="s">
        <v>1489</v>
      </c>
      <c r="F182" s="196" t="s">
        <v>1490</v>
      </c>
      <c r="G182" s="197" t="s">
        <v>1374</v>
      </c>
      <c r="H182" s="198">
        <v>5</v>
      </c>
      <c r="I182" s="199"/>
      <c r="J182" s="200">
        <f>ROUND(I182*H182,2)</f>
        <v>0</v>
      </c>
      <c r="K182" s="196" t="s">
        <v>19</v>
      </c>
      <c r="L182" s="42"/>
      <c r="M182" s="201" t="s">
        <v>19</v>
      </c>
      <c r="N182" s="202" t="s">
        <v>46</v>
      </c>
      <c r="O182" s="82"/>
      <c r="P182" s="203">
        <f>O182*H182</f>
        <v>0</v>
      </c>
      <c r="Q182" s="203">
        <v>0</v>
      </c>
      <c r="R182" s="203">
        <f>Q182*H182</f>
        <v>0</v>
      </c>
      <c r="S182" s="203">
        <v>0</v>
      </c>
      <c r="T182" s="204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05" t="s">
        <v>232</v>
      </c>
      <c r="AT182" s="205" t="s">
        <v>127</v>
      </c>
      <c r="AU182" s="205" t="s">
        <v>85</v>
      </c>
      <c r="AY182" s="15" t="s">
        <v>126</v>
      </c>
      <c r="BE182" s="206">
        <f>IF(N182="základní",J182,0)</f>
        <v>0</v>
      </c>
      <c r="BF182" s="206">
        <f>IF(N182="snížená",J182,0)</f>
        <v>0</v>
      </c>
      <c r="BG182" s="206">
        <f>IF(N182="zákl. přenesená",J182,0)</f>
        <v>0</v>
      </c>
      <c r="BH182" s="206">
        <f>IF(N182="sníž. přenesená",J182,0)</f>
        <v>0</v>
      </c>
      <c r="BI182" s="206">
        <f>IF(N182="nulová",J182,0)</f>
        <v>0</v>
      </c>
      <c r="BJ182" s="15" t="s">
        <v>83</v>
      </c>
      <c r="BK182" s="206">
        <f>ROUND(I182*H182,2)</f>
        <v>0</v>
      </c>
      <c r="BL182" s="15" t="s">
        <v>232</v>
      </c>
      <c r="BM182" s="205" t="s">
        <v>1264</v>
      </c>
    </row>
    <row r="183" s="2" customFormat="1" ht="16.5" customHeight="1">
      <c r="A183" s="36"/>
      <c r="B183" s="37"/>
      <c r="C183" s="194" t="s">
        <v>889</v>
      </c>
      <c r="D183" s="194" t="s">
        <v>127</v>
      </c>
      <c r="E183" s="195" t="s">
        <v>1491</v>
      </c>
      <c r="F183" s="196" t="s">
        <v>1492</v>
      </c>
      <c r="G183" s="197" t="s">
        <v>1374</v>
      </c>
      <c r="H183" s="198">
        <v>2</v>
      </c>
      <c r="I183" s="199"/>
      <c r="J183" s="200">
        <f>ROUND(I183*H183,2)</f>
        <v>0</v>
      </c>
      <c r="K183" s="196" t="s">
        <v>19</v>
      </c>
      <c r="L183" s="42"/>
      <c r="M183" s="201" t="s">
        <v>19</v>
      </c>
      <c r="N183" s="202" t="s">
        <v>46</v>
      </c>
      <c r="O183" s="82"/>
      <c r="P183" s="203">
        <f>O183*H183</f>
        <v>0</v>
      </c>
      <c r="Q183" s="203">
        <v>0</v>
      </c>
      <c r="R183" s="203">
        <f>Q183*H183</f>
        <v>0</v>
      </c>
      <c r="S183" s="203">
        <v>0</v>
      </c>
      <c r="T183" s="204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05" t="s">
        <v>232</v>
      </c>
      <c r="AT183" s="205" t="s">
        <v>127</v>
      </c>
      <c r="AU183" s="205" t="s">
        <v>85</v>
      </c>
      <c r="AY183" s="15" t="s">
        <v>126</v>
      </c>
      <c r="BE183" s="206">
        <f>IF(N183="základní",J183,0)</f>
        <v>0</v>
      </c>
      <c r="BF183" s="206">
        <f>IF(N183="snížená",J183,0)</f>
        <v>0</v>
      </c>
      <c r="BG183" s="206">
        <f>IF(N183="zákl. přenesená",J183,0)</f>
        <v>0</v>
      </c>
      <c r="BH183" s="206">
        <f>IF(N183="sníž. přenesená",J183,0)</f>
        <v>0</v>
      </c>
      <c r="BI183" s="206">
        <f>IF(N183="nulová",J183,0)</f>
        <v>0</v>
      </c>
      <c r="BJ183" s="15" t="s">
        <v>83</v>
      </c>
      <c r="BK183" s="206">
        <f>ROUND(I183*H183,2)</f>
        <v>0</v>
      </c>
      <c r="BL183" s="15" t="s">
        <v>232</v>
      </c>
      <c r="BM183" s="205" t="s">
        <v>1277</v>
      </c>
    </row>
    <row r="184" s="2" customFormat="1" ht="16.5" customHeight="1">
      <c r="A184" s="36"/>
      <c r="B184" s="37"/>
      <c r="C184" s="194" t="s">
        <v>895</v>
      </c>
      <c r="D184" s="194" t="s">
        <v>127</v>
      </c>
      <c r="E184" s="195" t="s">
        <v>1493</v>
      </c>
      <c r="F184" s="196" t="s">
        <v>1494</v>
      </c>
      <c r="G184" s="197" t="s">
        <v>1374</v>
      </c>
      <c r="H184" s="198">
        <v>1</v>
      </c>
      <c r="I184" s="199"/>
      <c r="J184" s="200">
        <f>ROUND(I184*H184,2)</f>
        <v>0</v>
      </c>
      <c r="K184" s="196" t="s">
        <v>19</v>
      </c>
      <c r="L184" s="42"/>
      <c r="M184" s="201" t="s">
        <v>19</v>
      </c>
      <c r="N184" s="202" t="s">
        <v>46</v>
      </c>
      <c r="O184" s="82"/>
      <c r="P184" s="203">
        <f>O184*H184</f>
        <v>0</v>
      </c>
      <c r="Q184" s="203">
        <v>0</v>
      </c>
      <c r="R184" s="203">
        <f>Q184*H184</f>
        <v>0</v>
      </c>
      <c r="S184" s="203">
        <v>0</v>
      </c>
      <c r="T184" s="204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5" t="s">
        <v>232</v>
      </c>
      <c r="AT184" s="205" t="s">
        <v>127</v>
      </c>
      <c r="AU184" s="205" t="s">
        <v>85</v>
      </c>
      <c r="AY184" s="15" t="s">
        <v>126</v>
      </c>
      <c r="BE184" s="206">
        <f>IF(N184="základní",J184,0)</f>
        <v>0</v>
      </c>
      <c r="BF184" s="206">
        <f>IF(N184="snížená",J184,0)</f>
        <v>0</v>
      </c>
      <c r="BG184" s="206">
        <f>IF(N184="zákl. přenesená",J184,0)</f>
        <v>0</v>
      </c>
      <c r="BH184" s="206">
        <f>IF(N184="sníž. přenesená",J184,0)</f>
        <v>0</v>
      </c>
      <c r="BI184" s="206">
        <f>IF(N184="nulová",J184,0)</f>
        <v>0</v>
      </c>
      <c r="BJ184" s="15" t="s">
        <v>83</v>
      </c>
      <c r="BK184" s="206">
        <f>ROUND(I184*H184,2)</f>
        <v>0</v>
      </c>
      <c r="BL184" s="15" t="s">
        <v>232</v>
      </c>
      <c r="BM184" s="205" t="s">
        <v>1495</v>
      </c>
    </row>
    <row r="185" s="2" customFormat="1" ht="16.5" customHeight="1">
      <c r="A185" s="36"/>
      <c r="B185" s="37"/>
      <c r="C185" s="194" t="s">
        <v>900</v>
      </c>
      <c r="D185" s="194" t="s">
        <v>127</v>
      </c>
      <c r="E185" s="195" t="s">
        <v>1496</v>
      </c>
      <c r="F185" s="196" t="s">
        <v>1497</v>
      </c>
      <c r="G185" s="197" t="s">
        <v>1384</v>
      </c>
      <c r="H185" s="198">
        <v>1</v>
      </c>
      <c r="I185" s="199"/>
      <c r="J185" s="200">
        <f>ROUND(I185*H185,2)</f>
        <v>0</v>
      </c>
      <c r="K185" s="196" t="s">
        <v>19</v>
      </c>
      <c r="L185" s="42"/>
      <c r="M185" s="201" t="s">
        <v>19</v>
      </c>
      <c r="N185" s="202" t="s">
        <v>46</v>
      </c>
      <c r="O185" s="82"/>
      <c r="P185" s="203">
        <f>O185*H185</f>
        <v>0</v>
      </c>
      <c r="Q185" s="203">
        <v>0</v>
      </c>
      <c r="R185" s="203">
        <f>Q185*H185</f>
        <v>0</v>
      </c>
      <c r="S185" s="203">
        <v>0</v>
      </c>
      <c r="T185" s="204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05" t="s">
        <v>232</v>
      </c>
      <c r="AT185" s="205" t="s">
        <v>127</v>
      </c>
      <c r="AU185" s="205" t="s">
        <v>85</v>
      </c>
      <c r="AY185" s="15" t="s">
        <v>126</v>
      </c>
      <c r="BE185" s="206">
        <f>IF(N185="základní",J185,0)</f>
        <v>0</v>
      </c>
      <c r="BF185" s="206">
        <f>IF(N185="snížená",J185,0)</f>
        <v>0</v>
      </c>
      <c r="BG185" s="206">
        <f>IF(N185="zákl. přenesená",J185,0)</f>
        <v>0</v>
      </c>
      <c r="BH185" s="206">
        <f>IF(N185="sníž. přenesená",J185,0)</f>
        <v>0</v>
      </c>
      <c r="BI185" s="206">
        <f>IF(N185="nulová",J185,0)</f>
        <v>0</v>
      </c>
      <c r="BJ185" s="15" t="s">
        <v>83</v>
      </c>
      <c r="BK185" s="206">
        <f>ROUND(I185*H185,2)</f>
        <v>0</v>
      </c>
      <c r="BL185" s="15" t="s">
        <v>232</v>
      </c>
      <c r="BM185" s="205" t="s">
        <v>1498</v>
      </c>
    </row>
    <row r="186" s="2" customFormat="1" ht="16.5" customHeight="1">
      <c r="A186" s="36"/>
      <c r="B186" s="37"/>
      <c r="C186" s="194" t="s">
        <v>906</v>
      </c>
      <c r="D186" s="194" t="s">
        <v>127</v>
      </c>
      <c r="E186" s="195" t="s">
        <v>1499</v>
      </c>
      <c r="F186" s="196" t="s">
        <v>1500</v>
      </c>
      <c r="G186" s="197" t="s">
        <v>1374</v>
      </c>
      <c r="H186" s="198">
        <v>1</v>
      </c>
      <c r="I186" s="199"/>
      <c r="J186" s="200">
        <f>ROUND(I186*H186,2)</f>
        <v>0</v>
      </c>
      <c r="K186" s="196" t="s">
        <v>19</v>
      </c>
      <c r="L186" s="42"/>
      <c r="M186" s="201" t="s">
        <v>19</v>
      </c>
      <c r="N186" s="202" t="s">
        <v>46</v>
      </c>
      <c r="O186" s="82"/>
      <c r="P186" s="203">
        <f>O186*H186</f>
        <v>0</v>
      </c>
      <c r="Q186" s="203">
        <v>0</v>
      </c>
      <c r="R186" s="203">
        <f>Q186*H186</f>
        <v>0</v>
      </c>
      <c r="S186" s="203">
        <v>0</v>
      </c>
      <c r="T186" s="204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05" t="s">
        <v>232</v>
      </c>
      <c r="AT186" s="205" t="s">
        <v>127</v>
      </c>
      <c r="AU186" s="205" t="s">
        <v>85</v>
      </c>
      <c r="AY186" s="15" t="s">
        <v>126</v>
      </c>
      <c r="BE186" s="206">
        <f>IF(N186="základní",J186,0)</f>
        <v>0</v>
      </c>
      <c r="BF186" s="206">
        <f>IF(N186="snížená",J186,0)</f>
        <v>0</v>
      </c>
      <c r="BG186" s="206">
        <f>IF(N186="zákl. přenesená",J186,0)</f>
        <v>0</v>
      </c>
      <c r="BH186" s="206">
        <f>IF(N186="sníž. přenesená",J186,0)</f>
        <v>0</v>
      </c>
      <c r="BI186" s="206">
        <f>IF(N186="nulová",J186,0)</f>
        <v>0</v>
      </c>
      <c r="BJ186" s="15" t="s">
        <v>83</v>
      </c>
      <c r="BK186" s="206">
        <f>ROUND(I186*H186,2)</f>
        <v>0</v>
      </c>
      <c r="BL186" s="15" t="s">
        <v>232</v>
      </c>
      <c r="BM186" s="205" t="s">
        <v>1501</v>
      </c>
    </row>
    <row r="187" s="2" customFormat="1" ht="16.5" customHeight="1">
      <c r="A187" s="36"/>
      <c r="B187" s="37"/>
      <c r="C187" s="194" t="s">
        <v>911</v>
      </c>
      <c r="D187" s="194" t="s">
        <v>127</v>
      </c>
      <c r="E187" s="195" t="s">
        <v>1502</v>
      </c>
      <c r="F187" s="196" t="s">
        <v>1503</v>
      </c>
      <c r="G187" s="197" t="s">
        <v>1374</v>
      </c>
      <c r="H187" s="198">
        <v>1</v>
      </c>
      <c r="I187" s="199"/>
      <c r="J187" s="200">
        <f>ROUND(I187*H187,2)</f>
        <v>0</v>
      </c>
      <c r="K187" s="196" t="s">
        <v>19</v>
      </c>
      <c r="L187" s="42"/>
      <c r="M187" s="201" t="s">
        <v>19</v>
      </c>
      <c r="N187" s="202" t="s">
        <v>46</v>
      </c>
      <c r="O187" s="82"/>
      <c r="P187" s="203">
        <f>O187*H187</f>
        <v>0</v>
      </c>
      <c r="Q187" s="203">
        <v>0</v>
      </c>
      <c r="R187" s="203">
        <f>Q187*H187</f>
        <v>0</v>
      </c>
      <c r="S187" s="203">
        <v>0</v>
      </c>
      <c r="T187" s="204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05" t="s">
        <v>232</v>
      </c>
      <c r="AT187" s="205" t="s">
        <v>127</v>
      </c>
      <c r="AU187" s="205" t="s">
        <v>85</v>
      </c>
      <c r="AY187" s="15" t="s">
        <v>126</v>
      </c>
      <c r="BE187" s="206">
        <f>IF(N187="základní",J187,0)</f>
        <v>0</v>
      </c>
      <c r="BF187" s="206">
        <f>IF(N187="snížená",J187,0)</f>
        <v>0</v>
      </c>
      <c r="BG187" s="206">
        <f>IF(N187="zákl. přenesená",J187,0)</f>
        <v>0</v>
      </c>
      <c r="BH187" s="206">
        <f>IF(N187="sníž. přenesená",J187,0)</f>
        <v>0</v>
      </c>
      <c r="BI187" s="206">
        <f>IF(N187="nulová",J187,0)</f>
        <v>0</v>
      </c>
      <c r="BJ187" s="15" t="s">
        <v>83</v>
      </c>
      <c r="BK187" s="206">
        <f>ROUND(I187*H187,2)</f>
        <v>0</v>
      </c>
      <c r="BL187" s="15" t="s">
        <v>232</v>
      </c>
      <c r="BM187" s="205" t="s">
        <v>1504</v>
      </c>
    </row>
    <row r="188" s="2" customFormat="1" ht="16.5" customHeight="1">
      <c r="A188" s="36"/>
      <c r="B188" s="37"/>
      <c r="C188" s="194" t="s">
        <v>917</v>
      </c>
      <c r="D188" s="194" t="s">
        <v>127</v>
      </c>
      <c r="E188" s="195" t="s">
        <v>1505</v>
      </c>
      <c r="F188" s="196" t="s">
        <v>1506</v>
      </c>
      <c r="G188" s="197" t="s">
        <v>1374</v>
      </c>
      <c r="H188" s="198">
        <v>1</v>
      </c>
      <c r="I188" s="199"/>
      <c r="J188" s="200">
        <f>ROUND(I188*H188,2)</f>
        <v>0</v>
      </c>
      <c r="K188" s="196" t="s">
        <v>19</v>
      </c>
      <c r="L188" s="42"/>
      <c r="M188" s="201" t="s">
        <v>19</v>
      </c>
      <c r="N188" s="202" t="s">
        <v>46</v>
      </c>
      <c r="O188" s="82"/>
      <c r="P188" s="203">
        <f>O188*H188</f>
        <v>0</v>
      </c>
      <c r="Q188" s="203">
        <v>0</v>
      </c>
      <c r="R188" s="203">
        <f>Q188*H188</f>
        <v>0</v>
      </c>
      <c r="S188" s="203">
        <v>0</v>
      </c>
      <c r="T188" s="204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05" t="s">
        <v>232</v>
      </c>
      <c r="AT188" s="205" t="s">
        <v>127</v>
      </c>
      <c r="AU188" s="205" t="s">
        <v>85</v>
      </c>
      <c r="AY188" s="15" t="s">
        <v>126</v>
      </c>
      <c r="BE188" s="206">
        <f>IF(N188="základní",J188,0)</f>
        <v>0</v>
      </c>
      <c r="BF188" s="206">
        <f>IF(N188="snížená",J188,0)</f>
        <v>0</v>
      </c>
      <c r="BG188" s="206">
        <f>IF(N188="zákl. přenesená",J188,0)</f>
        <v>0</v>
      </c>
      <c r="BH188" s="206">
        <f>IF(N188="sníž. přenesená",J188,0)</f>
        <v>0</v>
      </c>
      <c r="BI188" s="206">
        <f>IF(N188="nulová",J188,0)</f>
        <v>0</v>
      </c>
      <c r="BJ188" s="15" t="s">
        <v>83</v>
      </c>
      <c r="BK188" s="206">
        <f>ROUND(I188*H188,2)</f>
        <v>0</v>
      </c>
      <c r="BL188" s="15" t="s">
        <v>232</v>
      </c>
      <c r="BM188" s="205" t="s">
        <v>1507</v>
      </c>
    </row>
    <row r="189" s="2" customFormat="1" ht="16.5" customHeight="1">
      <c r="A189" s="36"/>
      <c r="B189" s="37"/>
      <c r="C189" s="194" t="s">
        <v>920</v>
      </c>
      <c r="D189" s="194" t="s">
        <v>127</v>
      </c>
      <c r="E189" s="195" t="s">
        <v>1508</v>
      </c>
      <c r="F189" s="196" t="s">
        <v>1509</v>
      </c>
      <c r="G189" s="197" t="s">
        <v>1422</v>
      </c>
      <c r="H189" s="198">
        <v>1</v>
      </c>
      <c r="I189" s="199"/>
      <c r="J189" s="200">
        <f>ROUND(I189*H189,2)</f>
        <v>0</v>
      </c>
      <c r="K189" s="196" t="s">
        <v>19</v>
      </c>
      <c r="L189" s="42"/>
      <c r="M189" s="201" t="s">
        <v>19</v>
      </c>
      <c r="N189" s="202" t="s">
        <v>46</v>
      </c>
      <c r="O189" s="82"/>
      <c r="P189" s="203">
        <f>O189*H189</f>
        <v>0</v>
      </c>
      <c r="Q189" s="203">
        <v>0</v>
      </c>
      <c r="R189" s="203">
        <f>Q189*H189</f>
        <v>0</v>
      </c>
      <c r="S189" s="203">
        <v>0</v>
      </c>
      <c r="T189" s="204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05" t="s">
        <v>232</v>
      </c>
      <c r="AT189" s="205" t="s">
        <v>127</v>
      </c>
      <c r="AU189" s="205" t="s">
        <v>85</v>
      </c>
      <c r="AY189" s="15" t="s">
        <v>126</v>
      </c>
      <c r="BE189" s="206">
        <f>IF(N189="základní",J189,0)</f>
        <v>0</v>
      </c>
      <c r="BF189" s="206">
        <f>IF(N189="snížená",J189,0)</f>
        <v>0</v>
      </c>
      <c r="BG189" s="206">
        <f>IF(N189="zákl. přenesená",J189,0)</f>
        <v>0</v>
      </c>
      <c r="BH189" s="206">
        <f>IF(N189="sníž. přenesená",J189,0)</f>
        <v>0</v>
      </c>
      <c r="BI189" s="206">
        <f>IF(N189="nulová",J189,0)</f>
        <v>0</v>
      </c>
      <c r="BJ189" s="15" t="s">
        <v>83</v>
      </c>
      <c r="BK189" s="206">
        <f>ROUND(I189*H189,2)</f>
        <v>0</v>
      </c>
      <c r="BL189" s="15" t="s">
        <v>232</v>
      </c>
      <c r="BM189" s="205" t="s">
        <v>1510</v>
      </c>
    </row>
    <row r="190" s="2" customFormat="1" ht="16.5" customHeight="1">
      <c r="A190" s="36"/>
      <c r="B190" s="37"/>
      <c r="C190" s="194" t="s">
        <v>925</v>
      </c>
      <c r="D190" s="194" t="s">
        <v>127</v>
      </c>
      <c r="E190" s="195" t="s">
        <v>1511</v>
      </c>
      <c r="F190" s="196" t="s">
        <v>1512</v>
      </c>
      <c r="G190" s="197" t="s">
        <v>1374</v>
      </c>
      <c r="H190" s="198">
        <v>2</v>
      </c>
      <c r="I190" s="199"/>
      <c r="J190" s="200">
        <f>ROUND(I190*H190,2)</f>
        <v>0</v>
      </c>
      <c r="K190" s="196" t="s">
        <v>19</v>
      </c>
      <c r="L190" s="42"/>
      <c r="M190" s="201" t="s">
        <v>19</v>
      </c>
      <c r="N190" s="202" t="s">
        <v>46</v>
      </c>
      <c r="O190" s="82"/>
      <c r="P190" s="203">
        <f>O190*H190</f>
        <v>0</v>
      </c>
      <c r="Q190" s="203">
        <v>0</v>
      </c>
      <c r="R190" s="203">
        <f>Q190*H190</f>
        <v>0</v>
      </c>
      <c r="S190" s="203">
        <v>0</v>
      </c>
      <c r="T190" s="204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05" t="s">
        <v>232</v>
      </c>
      <c r="AT190" s="205" t="s">
        <v>127</v>
      </c>
      <c r="AU190" s="205" t="s">
        <v>85</v>
      </c>
      <c r="AY190" s="15" t="s">
        <v>126</v>
      </c>
      <c r="BE190" s="206">
        <f>IF(N190="základní",J190,0)</f>
        <v>0</v>
      </c>
      <c r="BF190" s="206">
        <f>IF(N190="snížená",J190,0)</f>
        <v>0</v>
      </c>
      <c r="BG190" s="206">
        <f>IF(N190="zákl. přenesená",J190,0)</f>
        <v>0</v>
      </c>
      <c r="BH190" s="206">
        <f>IF(N190="sníž. přenesená",J190,0)</f>
        <v>0</v>
      </c>
      <c r="BI190" s="206">
        <f>IF(N190="nulová",J190,0)</f>
        <v>0</v>
      </c>
      <c r="BJ190" s="15" t="s">
        <v>83</v>
      </c>
      <c r="BK190" s="206">
        <f>ROUND(I190*H190,2)</f>
        <v>0</v>
      </c>
      <c r="BL190" s="15" t="s">
        <v>232</v>
      </c>
      <c r="BM190" s="205" t="s">
        <v>1513</v>
      </c>
    </row>
    <row r="191" s="11" customFormat="1" ht="22.8" customHeight="1">
      <c r="A191" s="11"/>
      <c r="B191" s="180"/>
      <c r="C191" s="181"/>
      <c r="D191" s="182" t="s">
        <v>74</v>
      </c>
      <c r="E191" s="222" t="s">
        <v>1514</v>
      </c>
      <c r="F191" s="222" t="s">
        <v>1515</v>
      </c>
      <c r="G191" s="181"/>
      <c r="H191" s="181"/>
      <c r="I191" s="184"/>
      <c r="J191" s="223">
        <f>BK191</f>
        <v>0</v>
      </c>
      <c r="K191" s="181"/>
      <c r="L191" s="186"/>
      <c r="M191" s="187"/>
      <c r="N191" s="188"/>
      <c r="O191" s="188"/>
      <c r="P191" s="189">
        <f>SUM(P192:P208)</f>
        <v>0</v>
      </c>
      <c r="Q191" s="188"/>
      <c r="R191" s="189">
        <f>SUM(R192:R208)</f>
        <v>0</v>
      </c>
      <c r="S191" s="188"/>
      <c r="T191" s="190">
        <f>SUM(T192:T208)</f>
        <v>0</v>
      </c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R191" s="191" t="s">
        <v>85</v>
      </c>
      <c r="AT191" s="192" t="s">
        <v>74</v>
      </c>
      <c r="AU191" s="192" t="s">
        <v>83</v>
      </c>
      <c r="AY191" s="191" t="s">
        <v>126</v>
      </c>
      <c r="BK191" s="193">
        <f>SUM(BK192:BK208)</f>
        <v>0</v>
      </c>
    </row>
    <row r="192" s="2" customFormat="1" ht="16.5" customHeight="1">
      <c r="A192" s="36"/>
      <c r="B192" s="37"/>
      <c r="C192" s="194" t="s">
        <v>930</v>
      </c>
      <c r="D192" s="194" t="s">
        <v>127</v>
      </c>
      <c r="E192" s="195" t="s">
        <v>1516</v>
      </c>
      <c r="F192" s="196" t="s">
        <v>1517</v>
      </c>
      <c r="G192" s="197" t="s">
        <v>1374</v>
      </c>
      <c r="H192" s="198">
        <v>15</v>
      </c>
      <c r="I192" s="199"/>
      <c r="J192" s="200">
        <f>ROUND(I192*H192,2)</f>
        <v>0</v>
      </c>
      <c r="K192" s="196" t="s">
        <v>19</v>
      </c>
      <c r="L192" s="42"/>
      <c r="M192" s="201" t="s">
        <v>19</v>
      </c>
      <c r="N192" s="202" t="s">
        <v>46</v>
      </c>
      <c r="O192" s="82"/>
      <c r="P192" s="203">
        <f>O192*H192</f>
        <v>0</v>
      </c>
      <c r="Q192" s="203">
        <v>0</v>
      </c>
      <c r="R192" s="203">
        <f>Q192*H192</f>
        <v>0</v>
      </c>
      <c r="S192" s="203">
        <v>0</v>
      </c>
      <c r="T192" s="204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05" t="s">
        <v>232</v>
      </c>
      <c r="AT192" s="205" t="s">
        <v>127</v>
      </c>
      <c r="AU192" s="205" t="s">
        <v>85</v>
      </c>
      <c r="AY192" s="15" t="s">
        <v>126</v>
      </c>
      <c r="BE192" s="206">
        <f>IF(N192="základní",J192,0)</f>
        <v>0</v>
      </c>
      <c r="BF192" s="206">
        <f>IF(N192="snížená",J192,0)</f>
        <v>0</v>
      </c>
      <c r="BG192" s="206">
        <f>IF(N192="zákl. přenesená",J192,0)</f>
        <v>0</v>
      </c>
      <c r="BH192" s="206">
        <f>IF(N192="sníž. přenesená",J192,0)</f>
        <v>0</v>
      </c>
      <c r="BI192" s="206">
        <f>IF(N192="nulová",J192,0)</f>
        <v>0</v>
      </c>
      <c r="BJ192" s="15" t="s">
        <v>83</v>
      </c>
      <c r="BK192" s="206">
        <f>ROUND(I192*H192,2)</f>
        <v>0</v>
      </c>
      <c r="BL192" s="15" t="s">
        <v>232</v>
      </c>
      <c r="BM192" s="205" t="s">
        <v>1518</v>
      </c>
    </row>
    <row r="193" s="2" customFormat="1" ht="16.5" customHeight="1">
      <c r="A193" s="36"/>
      <c r="B193" s="37"/>
      <c r="C193" s="194" t="s">
        <v>935</v>
      </c>
      <c r="D193" s="194" t="s">
        <v>127</v>
      </c>
      <c r="E193" s="195" t="s">
        <v>1519</v>
      </c>
      <c r="F193" s="196" t="s">
        <v>1520</v>
      </c>
      <c r="G193" s="197" t="s">
        <v>1374</v>
      </c>
      <c r="H193" s="198">
        <v>5</v>
      </c>
      <c r="I193" s="199"/>
      <c r="J193" s="200">
        <f>ROUND(I193*H193,2)</f>
        <v>0</v>
      </c>
      <c r="K193" s="196" t="s">
        <v>19</v>
      </c>
      <c r="L193" s="42"/>
      <c r="M193" s="201" t="s">
        <v>19</v>
      </c>
      <c r="N193" s="202" t="s">
        <v>46</v>
      </c>
      <c r="O193" s="82"/>
      <c r="P193" s="203">
        <f>O193*H193</f>
        <v>0</v>
      </c>
      <c r="Q193" s="203">
        <v>0</v>
      </c>
      <c r="R193" s="203">
        <f>Q193*H193</f>
        <v>0</v>
      </c>
      <c r="S193" s="203">
        <v>0</v>
      </c>
      <c r="T193" s="204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05" t="s">
        <v>232</v>
      </c>
      <c r="AT193" s="205" t="s">
        <v>127</v>
      </c>
      <c r="AU193" s="205" t="s">
        <v>85</v>
      </c>
      <c r="AY193" s="15" t="s">
        <v>126</v>
      </c>
      <c r="BE193" s="206">
        <f>IF(N193="základní",J193,0)</f>
        <v>0</v>
      </c>
      <c r="BF193" s="206">
        <f>IF(N193="snížená",J193,0)</f>
        <v>0</v>
      </c>
      <c r="BG193" s="206">
        <f>IF(N193="zákl. přenesená",J193,0)</f>
        <v>0</v>
      </c>
      <c r="BH193" s="206">
        <f>IF(N193="sníž. přenesená",J193,0)</f>
        <v>0</v>
      </c>
      <c r="BI193" s="206">
        <f>IF(N193="nulová",J193,0)</f>
        <v>0</v>
      </c>
      <c r="BJ193" s="15" t="s">
        <v>83</v>
      </c>
      <c r="BK193" s="206">
        <f>ROUND(I193*H193,2)</f>
        <v>0</v>
      </c>
      <c r="BL193" s="15" t="s">
        <v>232</v>
      </c>
      <c r="BM193" s="205" t="s">
        <v>1521</v>
      </c>
    </row>
    <row r="194" s="2" customFormat="1" ht="16.5" customHeight="1">
      <c r="A194" s="36"/>
      <c r="B194" s="37"/>
      <c r="C194" s="194" t="s">
        <v>937</v>
      </c>
      <c r="D194" s="194" t="s">
        <v>127</v>
      </c>
      <c r="E194" s="195" t="s">
        <v>1522</v>
      </c>
      <c r="F194" s="196" t="s">
        <v>1523</v>
      </c>
      <c r="G194" s="197" t="s">
        <v>1374</v>
      </c>
      <c r="H194" s="198">
        <v>3</v>
      </c>
      <c r="I194" s="199"/>
      <c r="J194" s="200">
        <f>ROUND(I194*H194,2)</f>
        <v>0</v>
      </c>
      <c r="K194" s="196" t="s">
        <v>19</v>
      </c>
      <c r="L194" s="42"/>
      <c r="M194" s="201" t="s">
        <v>19</v>
      </c>
      <c r="N194" s="202" t="s">
        <v>46</v>
      </c>
      <c r="O194" s="82"/>
      <c r="P194" s="203">
        <f>O194*H194</f>
        <v>0</v>
      </c>
      <c r="Q194" s="203">
        <v>0</v>
      </c>
      <c r="R194" s="203">
        <f>Q194*H194</f>
        <v>0</v>
      </c>
      <c r="S194" s="203">
        <v>0</v>
      </c>
      <c r="T194" s="204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05" t="s">
        <v>232</v>
      </c>
      <c r="AT194" s="205" t="s">
        <v>127</v>
      </c>
      <c r="AU194" s="205" t="s">
        <v>85</v>
      </c>
      <c r="AY194" s="15" t="s">
        <v>126</v>
      </c>
      <c r="BE194" s="206">
        <f>IF(N194="základní",J194,0)</f>
        <v>0</v>
      </c>
      <c r="BF194" s="206">
        <f>IF(N194="snížená",J194,0)</f>
        <v>0</v>
      </c>
      <c r="BG194" s="206">
        <f>IF(N194="zákl. přenesená",J194,0)</f>
        <v>0</v>
      </c>
      <c r="BH194" s="206">
        <f>IF(N194="sníž. přenesená",J194,0)</f>
        <v>0</v>
      </c>
      <c r="BI194" s="206">
        <f>IF(N194="nulová",J194,0)</f>
        <v>0</v>
      </c>
      <c r="BJ194" s="15" t="s">
        <v>83</v>
      </c>
      <c r="BK194" s="206">
        <f>ROUND(I194*H194,2)</f>
        <v>0</v>
      </c>
      <c r="BL194" s="15" t="s">
        <v>232</v>
      </c>
      <c r="BM194" s="205" t="s">
        <v>1524</v>
      </c>
    </row>
    <row r="195" s="2" customFormat="1" ht="16.5" customHeight="1">
      <c r="A195" s="36"/>
      <c r="B195" s="37"/>
      <c r="C195" s="194" t="s">
        <v>942</v>
      </c>
      <c r="D195" s="194" t="s">
        <v>127</v>
      </c>
      <c r="E195" s="195" t="s">
        <v>1525</v>
      </c>
      <c r="F195" s="196" t="s">
        <v>1526</v>
      </c>
      <c r="G195" s="197" t="s">
        <v>1374</v>
      </c>
      <c r="H195" s="198">
        <v>10</v>
      </c>
      <c r="I195" s="199"/>
      <c r="J195" s="200">
        <f>ROUND(I195*H195,2)</f>
        <v>0</v>
      </c>
      <c r="K195" s="196" t="s">
        <v>19</v>
      </c>
      <c r="L195" s="42"/>
      <c r="M195" s="201" t="s">
        <v>19</v>
      </c>
      <c r="N195" s="202" t="s">
        <v>46</v>
      </c>
      <c r="O195" s="82"/>
      <c r="P195" s="203">
        <f>O195*H195</f>
        <v>0</v>
      </c>
      <c r="Q195" s="203">
        <v>0</v>
      </c>
      <c r="R195" s="203">
        <f>Q195*H195</f>
        <v>0</v>
      </c>
      <c r="S195" s="203">
        <v>0</v>
      </c>
      <c r="T195" s="204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05" t="s">
        <v>232</v>
      </c>
      <c r="AT195" s="205" t="s">
        <v>127</v>
      </c>
      <c r="AU195" s="205" t="s">
        <v>85</v>
      </c>
      <c r="AY195" s="15" t="s">
        <v>126</v>
      </c>
      <c r="BE195" s="206">
        <f>IF(N195="základní",J195,0)</f>
        <v>0</v>
      </c>
      <c r="BF195" s="206">
        <f>IF(N195="snížená",J195,0)</f>
        <v>0</v>
      </c>
      <c r="BG195" s="206">
        <f>IF(N195="zákl. přenesená",J195,0)</f>
        <v>0</v>
      </c>
      <c r="BH195" s="206">
        <f>IF(N195="sníž. přenesená",J195,0)</f>
        <v>0</v>
      </c>
      <c r="BI195" s="206">
        <f>IF(N195="nulová",J195,0)</f>
        <v>0</v>
      </c>
      <c r="BJ195" s="15" t="s">
        <v>83</v>
      </c>
      <c r="BK195" s="206">
        <f>ROUND(I195*H195,2)</f>
        <v>0</v>
      </c>
      <c r="BL195" s="15" t="s">
        <v>232</v>
      </c>
      <c r="BM195" s="205" t="s">
        <v>1527</v>
      </c>
    </row>
    <row r="196" s="2" customFormat="1" ht="16.5" customHeight="1">
      <c r="A196" s="36"/>
      <c r="B196" s="37"/>
      <c r="C196" s="194" t="s">
        <v>947</v>
      </c>
      <c r="D196" s="194" t="s">
        <v>127</v>
      </c>
      <c r="E196" s="195" t="s">
        <v>1528</v>
      </c>
      <c r="F196" s="196" t="s">
        <v>1529</v>
      </c>
      <c r="G196" s="197" t="s">
        <v>1374</v>
      </c>
      <c r="H196" s="198">
        <v>10</v>
      </c>
      <c r="I196" s="199"/>
      <c r="J196" s="200">
        <f>ROUND(I196*H196,2)</f>
        <v>0</v>
      </c>
      <c r="K196" s="196" t="s">
        <v>19</v>
      </c>
      <c r="L196" s="42"/>
      <c r="M196" s="201" t="s">
        <v>19</v>
      </c>
      <c r="N196" s="202" t="s">
        <v>46</v>
      </c>
      <c r="O196" s="82"/>
      <c r="P196" s="203">
        <f>O196*H196</f>
        <v>0</v>
      </c>
      <c r="Q196" s="203">
        <v>0</v>
      </c>
      <c r="R196" s="203">
        <f>Q196*H196</f>
        <v>0</v>
      </c>
      <c r="S196" s="203">
        <v>0</v>
      </c>
      <c r="T196" s="204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05" t="s">
        <v>232</v>
      </c>
      <c r="AT196" s="205" t="s">
        <v>127</v>
      </c>
      <c r="AU196" s="205" t="s">
        <v>85</v>
      </c>
      <c r="AY196" s="15" t="s">
        <v>126</v>
      </c>
      <c r="BE196" s="206">
        <f>IF(N196="základní",J196,0)</f>
        <v>0</v>
      </c>
      <c r="BF196" s="206">
        <f>IF(N196="snížená",J196,0)</f>
        <v>0</v>
      </c>
      <c r="BG196" s="206">
        <f>IF(N196="zákl. přenesená",J196,0)</f>
        <v>0</v>
      </c>
      <c r="BH196" s="206">
        <f>IF(N196="sníž. přenesená",J196,0)</f>
        <v>0</v>
      </c>
      <c r="BI196" s="206">
        <f>IF(N196="nulová",J196,0)</f>
        <v>0</v>
      </c>
      <c r="BJ196" s="15" t="s">
        <v>83</v>
      </c>
      <c r="BK196" s="206">
        <f>ROUND(I196*H196,2)</f>
        <v>0</v>
      </c>
      <c r="BL196" s="15" t="s">
        <v>232</v>
      </c>
      <c r="BM196" s="205" t="s">
        <v>1530</v>
      </c>
    </row>
    <row r="197" s="2" customFormat="1" ht="16.5" customHeight="1">
      <c r="A197" s="36"/>
      <c r="B197" s="37"/>
      <c r="C197" s="194" t="s">
        <v>952</v>
      </c>
      <c r="D197" s="194" t="s">
        <v>127</v>
      </c>
      <c r="E197" s="195" t="s">
        <v>1531</v>
      </c>
      <c r="F197" s="196" t="s">
        <v>1532</v>
      </c>
      <c r="G197" s="197" t="s">
        <v>1374</v>
      </c>
      <c r="H197" s="198">
        <v>2</v>
      </c>
      <c r="I197" s="199"/>
      <c r="J197" s="200">
        <f>ROUND(I197*H197,2)</f>
        <v>0</v>
      </c>
      <c r="K197" s="196" t="s">
        <v>19</v>
      </c>
      <c r="L197" s="42"/>
      <c r="M197" s="201" t="s">
        <v>19</v>
      </c>
      <c r="N197" s="202" t="s">
        <v>46</v>
      </c>
      <c r="O197" s="82"/>
      <c r="P197" s="203">
        <f>O197*H197</f>
        <v>0</v>
      </c>
      <c r="Q197" s="203">
        <v>0</v>
      </c>
      <c r="R197" s="203">
        <f>Q197*H197</f>
        <v>0</v>
      </c>
      <c r="S197" s="203">
        <v>0</v>
      </c>
      <c r="T197" s="204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05" t="s">
        <v>232</v>
      </c>
      <c r="AT197" s="205" t="s">
        <v>127</v>
      </c>
      <c r="AU197" s="205" t="s">
        <v>85</v>
      </c>
      <c r="AY197" s="15" t="s">
        <v>126</v>
      </c>
      <c r="BE197" s="206">
        <f>IF(N197="základní",J197,0)</f>
        <v>0</v>
      </c>
      <c r="BF197" s="206">
        <f>IF(N197="snížená",J197,0)</f>
        <v>0</v>
      </c>
      <c r="BG197" s="206">
        <f>IF(N197="zákl. přenesená",J197,0)</f>
        <v>0</v>
      </c>
      <c r="BH197" s="206">
        <f>IF(N197="sníž. přenesená",J197,0)</f>
        <v>0</v>
      </c>
      <c r="BI197" s="206">
        <f>IF(N197="nulová",J197,0)</f>
        <v>0</v>
      </c>
      <c r="BJ197" s="15" t="s">
        <v>83</v>
      </c>
      <c r="BK197" s="206">
        <f>ROUND(I197*H197,2)</f>
        <v>0</v>
      </c>
      <c r="BL197" s="15" t="s">
        <v>232</v>
      </c>
      <c r="BM197" s="205" t="s">
        <v>1533</v>
      </c>
    </row>
    <row r="198" s="2" customFormat="1" ht="16.5" customHeight="1">
      <c r="A198" s="36"/>
      <c r="B198" s="37"/>
      <c r="C198" s="194" t="s">
        <v>957</v>
      </c>
      <c r="D198" s="194" t="s">
        <v>127</v>
      </c>
      <c r="E198" s="195" t="s">
        <v>1534</v>
      </c>
      <c r="F198" s="196" t="s">
        <v>1535</v>
      </c>
      <c r="G198" s="197" t="s">
        <v>1374</v>
      </c>
      <c r="H198" s="198">
        <v>25</v>
      </c>
      <c r="I198" s="199"/>
      <c r="J198" s="200">
        <f>ROUND(I198*H198,2)</f>
        <v>0</v>
      </c>
      <c r="K198" s="196" t="s">
        <v>19</v>
      </c>
      <c r="L198" s="42"/>
      <c r="M198" s="201" t="s">
        <v>19</v>
      </c>
      <c r="N198" s="202" t="s">
        <v>46</v>
      </c>
      <c r="O198" s="82"/>
      <c r="P198" s="203">
        <f>O198*H198</f>
        <v>0</v>
      </c>
      <c r="Q198" s="203">
        <v>0</v>
      </c>
      <c r="R198" s="203">
        <f>Q198*H198</f>
        <v>0</v>
      </c>
      <c r="S198" s="203">
        <v>0</v>
      </c>
      <c r="T198" s="204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05" t="s">
        <v>232</v>
      </c>
      <c r="AT198" s="205" t="s">
        <v>127</v>
      </c>
      <c r="AU198" s="205" t="s">
        <v>85</v>
      </c>
      <c r="AY198" s="15" t="s">
        <v>126</v>
      </c>
      <c r="BE198" s="206">
        <f>IF(N198="základní",J198,0)</f>
        <v>0</v>
      </c>
      <c r="BF198" s="206">
        <f>IF(N198="snížená",J198,0)</f>
        <v>0</v>
      </c>
      <c r="BG198" s="206">
        <f>IF(N198="zákl. přenesená",J198,0)</f>
        <v>0</v>
      </c>
      <c r="BH198" s="206">
        <f>IF(N198="sníž. přenesená",J198,0)</f>
        <v>0</v>
      </c>
      <c r="BI198" s="206">
        <f>IF(N198="nulová",J198,0)</f>
        <v>0</v>
      </c>
      <c r="BJ198" s="15" t="s">
        <v>83</v>
      </c>
      <c r="BK198" s="206">
        <f>ROUND(I198*H198,2)</f>
        <v>0</v>
      </c>
      <c r="BL198" s="15" t="s">
        <v>232</v>
      </c>
      <c r="BM198" s="205" t="s">
        <v>1536</v>
      </c>
    </row>
    <row r="199" s="2" customFormat="1" ht="16.5" customHeight="1">
      <c r="A199" s="36"/>
      <c r="B199" s="37"/>
      <c r="C199" s="194" t="s">
        <v>963</v>
      </c>
      <c r="D199" s="194" t="s">
        <v>127</v>
      </c>
      <c r="E199" s="195" t="s">
        <v>1537</v>
      </c>
      <c r="F199" s="196" t="s">
        <v>1538</v>
      </c>
      <c r="G199" s="197" t="s">
        <v>1374</v>
      </c>
      <c r="H199" s="198">
        <v>10</v>
      </c>
      <c r="I199" s="199"/>
      <c r="J199" s="200">
        <f>ROUND(I199*H199,2)</f>
        <v>0</v>
      </c>
      <c r="K199" s="196" t="s">
        <v>19</v>
      </c>
      <c r="L199" s="42"/>
      <c r="M199" s="201" t="s">
        <v>19</v>
      </c>
      <c r="N199" s="202" t="s">
        <v>46</v>
      </c>
      <c r="O199" s="82"/>
      <c r="P199" s="203">
        <f>O199*H199</f>
        <v>0</v>
      </c>
      <c r="Q199" s="203">
        <v>0</v>
      </c>
      <c r="R199" s="203">
        <f>Q199*H199</f>
        <v>0</v>
      </c>
      <c r="S199" s="203">
        <v>0</v>
      </c>
      <c r="T199" s="204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05" t="s">
        <v>232</v>
      </c>
      <c r="AT199" s="205" t="s">
        <v>127</v>
      </c>
      <c r="AU199" s="205" t="s">
        <v>85</v>
      </c>
      <c r="AY199" s="15" t="s">
        <v>126</v>
      </c>
      <c r="BE199" s="206">
        <f>IF(N199="základní",J199,0)</f>
        <v>0</v>
      </c>
      <c r="BF199" s="206">
        <f>IF(N199="snížená",J199,0)</f>
        <v>0</v>
      </c>
      <c r="BG199" s="206">
        <f>IF(N199="zákl. přenesená",J199,0)</f>
        <v>0</v>
      </c>
      <c r="BH199" s="206">
        <f>IF(N199="sníž. přenesená",J199,0)</f>
        <v>0</v>
      </c>
      <c r="BI199" s="206">
        <f>IF(N199="nulová",J199,0)</f>
        <v>0</v>
      </c>
      <c r="BJ199" s="15" t="s">
        <v>83</v>
      </c>
      <c r="BK199" s="206">
        <f>ROUND(I199*H199,2)</f>
        <v>0</v>
      </c>
      <c r="BL199" s="15" t="s">
        <v>232</v>
      </c>
      <c r="BM199" s="205" t="s">
        <v>1539</v>
      </c>
    </row>
    <row r="200" s="2" customFormat="1" ht="16.5" customHeight="1">
      <c r="A200" s="36"/>
      <c r="B200" s="37"/>
      <c r="C200" s="194" t="s">
        <v>968</v>
      </c>
      <c r="D200" s="194" t="s">
        <v>127</v>
      </c>
      <c r="E200" s="195" t="s">
        <v>1540</v>
      </c>
      <c r="F200" s="196" t="s">
        <v>1541</v>
      </c>
      <c r="G200" s="197" t="s">
        <v>1374</v>
      </c>
      <c r="H200" s="198">
        <v>5</v>
      </c>
      <c r="I200" s="199"/>
      <c r="J200" s="200">
        <f>ROUND(I200*H200,2)</f>
        <v>0</v>
      </c>
      <c r="K200" s="196" t="s">
        <v>19</v>
      </c>
      <c r="L200" s="42"/>
      <c r="M200" s="201" t="s">
        <v>19</v>
      </c>
      <c r="N200" s="202" t="s">
        <v>46</v>
      </c>
      <c r="O200" s="82"/>
      <c r="P200" s="203">
        <f>O200*H200</f>
        <v>0</v>
      </c>
      <c r="Q200" s="203">
        <v>0</v>
      </c>
      <c r="R200" s="203">
        <f>Q200*H200</f>
        <v>0</v>
      </c>
      <c r="S200" s="203">
        <v>0</v>
      </c>
      <c r="T200" s="204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05" t="s">
        <v>232</v>
      </c>
      <c r="AT200" s="205" t="s">
        <v>127</v>
      </c>
      <c r="AU200" s="205" t="s">
        <v>85</v>
      </c>
      <c r="AY200" s="15" t="s">
        <v>126</v>
      </c>
      <c r="BE200" s="206">
        <f>IF(N200="základní",J200,0)</f>
        <v>0</v>
      </c>
      <c r="BF200" s="206">
        <f>IF(N200="snížená",J200,0)</f>
        <v>0</v>
      </c>
      <c r="BG200" s="206">
        <f>IF(N200="zákl. přenesená",J200,0)</f>
        <v>0</v>
      </c>
      <c r="BH200" s="206">
        <f>IF(N200="sníž. přenesená",J200,0)</f>
        <v>0</v>
      </c>
      <c r="BI200" s="206">
        <f>IF(N200="nulová",J200,0)</f>
        <v>0</v>
      </c>
      <c r="BJ200" s="15" t="s">
        <v>83</v>
      </c>
      <c r="BK200" s="206">
        <f>ROUND(I200*H200,2)</f>
        <v>0</v>
      </c>
      <c r="BL200" s="15" t="s">
        <v>232</v>
      </c>
      <c r="BM200" s="205" t="s">
        <v>1542</v>
      </c>
    </row>
    <row r="201" s="2" customFormat="1" ht="16.5" customHeight="1">
      <c r="A201" s="36"/>
      <c r="B201" s="37"/>
      <c r="C201" s="194" t="s">
        <v>973</v>
      </c>
      <c r="D201" s="194" t="s">
        <v>127</v>
      </c>
      <c r="E201" s="195" t="s">
        <v>1543</v>
      </c>
      <c r="F201" s="196" t="s">
        <v>1544</v>
      </c>
      <c r="G201" s="197" t="s">
        <v>1374</v>
      </c>
      <c r="H201" s="198">
        <v>5</v>
      </c>
      <c r="I201" s="199"/>
      <c r="J201" s="200">
        <f>ROUND(I201*H201,2)</f>
        <v>0</v>
      </c>
      <c r="K201" s="196" t="s">
        <v>19</v>
      </c>
      <c r="L201" s="42"/>
      <c r="M201" s="201" t="s">
        <v>19</v>
      </c>
      <c r="N201" s="202" t="s">
        <v>46</v>
      </c>
      <c r="O201" s="82"/>
      <c r="P201" s="203">
        <f>O201*H201</f>
        <v>0</v>
      </c>
      <c r="Q201" s="203">
        <v>0</v>
      </c>
      <c r="R201" s="203">
        <f>Q201*H201</f>
        <v>0</v>
      </c>
      <c r="S201" s="203">
        <v>0</v>
      </c>
      <c r="T201" s="204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05" t="s">
        <v>232</v>
      </c>
      <c r="AT201" s="205" t="s">
        <v>127</v>
      </c>
      <c r="AU201" s="205" t="s">
        <v>85</v>
      </c>
      <c r="AY201" s="15" t="s">
        <v>126</v>
      </c>
      <c r="BE201" s="206">
        <f>IF(N201="základní",J201,0)</f>
        <v>0</v>
      </c>
      <c r="BF201" s="206">
        <f>IF(N201="snížená",J201,0)</f>
        <v>0</v>
      </c>
      <c r="BG201" s="206">
        <f>IF(N201="zákl. přenesená",J201,0)</f>
        <v>0</v>
      </c>
      <c r="BH201" s="206">
        <f>IF(N201="sníž. přenesená",J201,0)</f>
        <v>0</v>
      </c>
      <c r="BI201" s="206">
        <f>IF(N201="nulová",J201,0)</f>
        <v>0</v>
      </c>
      <c r="BJ201" s="15" t="s">
        <v>83</v>
      </c>
      <c r="BK201" s="206">
        <f>ROUND(I201*H201,2)</f>
        <v>0</v>
      </c>
      <c r="BL201" s="15" t="s">
        <v>232</v>
      </c>
      <c r="BM201" s="205" t="s">
        <v>1545</v>
      </c>
    </row>
    <row r="202" s="2" customFormat="1" ht="16.5" customHeight="1">
      <c r="A202" s="36"/>
      <c r="B202" s="37"/>
      <c r="C202" s="194" t="s">
        <v>978</v>
      </c>
      <c r="D202" s="194" t="s">
        <v>127</v>
      </c>
      <c r="E202" s="195" t="s">
        <v>1546</v>
      </c>
      <c r="F202" s="196" t="s">
        <v>1547</v>
      </c>
      <c r="G202" s="197" t="s">
        <v>1374</v>
      </c>
      <c r="H202" s="198">
        <v>50</v>
      </c>
      <c r="I202" s="199"/>
      <c r="J202" s="200">
        <f>ROUND(I202*H202,2)</f>
        <v>0</v>
      </c>
      <c r="K202" s="196" t="s">
        <v>19</v>
      </c>
      <c r="L202" s="42"/>
      <c r="M202" s="201" t="s">
        <v>19</v>
      </c>
      <c r="N202" s="202" t="s">
        <v>46</v>
      </c>
      <c r="O202" s="82"/>
      <c r="P202" s="203">
        <f>O202*H202</f>
        <v>0</v>
      </c>
      <c r="Q202" s="203">
        <v>0</v>
      </c>
      <c r="R202" s="203">
        <f>Q202*H202</f>
        <v>0</v>
      </c>
      <c r="S202" s="203">
        <v>0</v>
      </c>
      <c r="T202" s="204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05" t="s">
        <v>232</v>
      </c>
      <c r="AT202" s="205" t="s">
        <v>127</v>
      </c>
      <c r="AU202" s="205" t="s">
        <v>85</v>
      </c>
      <c r="AY202" s="15" t="s">
        <v>126</v>
      </c>
      <c r="BE202" s="206">
        <f>IF(N202="základní",J202,0)</f>
        <v>0</v>
      </c>
      <c r="BF202" s="206">
        <f>IF(N202="snížená",J202,0)</f>
        <v>0</v>
      </c>
      <c r="BG202" s="206">
        <f>IF(N202="zákl. přenesená",J202,0)</f>
        <v>0</v>
      </c>
      <c r="BH202" s="206">
        <f>IF(N202="sníž. přenesená",J202,0)</f>
        <v>0</v>
      </c>
      <c r="BI202" s="206">
        <f>IF(N202="nulová",J202,0)</f>
        <v>0</v>
      </c>
      <c r="BJ202" s="15" t="s">
        <v>83</v>
      </c>
      <c r="BK202" s="206">
        <f>ROUND(I202*H202,2)</f>
        <v>0</v>
      </c>
      <c r="BL202" s="15" t="s">
        <v>232</v>
      </c>
      <c r="BM202" s="205" t="s">
        <v>1548</v>
      </c>
    </row>
    <row r="203" s="2" customFormat="1" ht="16.5" customHeight="1">
      <c r="A203" s="36"/>
      <c r="B203" s="37"/>
      <c r="C203" s="194" t="s">
        <v>981</v>
      </c>
      <c r="D203" s="194" t="s">
        <v>127</v>
      </c>
      <c r="E203" s="195" t="s">
        <v>1549</v>
      </c>
      <c r="F203" s="196" t="s">
        <v>1550</v>
      </c>
      <c r="G203" s="197" t="s">
        <v>1374</v>
      </c>
      <c r="H203" s="198">
        <v>10</v>
      </c>
      <c r="I203" s="199"/>
      <c r="J203" s="200">
        <f>ROUND(I203*H203,2)</f>
        <v>0</v>
      </c>
      <c r="K203" s="196" t="s">
        <v>19</v>
      </c>
      <c r="L203" s="42"/>
      <c r="M203" s="201" t="s">
        <v>19</v>
      </c>
      <c r="N203" s="202" t="s">
        <v>46</v>
      </c>
      <c r="O203" s="82"/>
      <c r="P203" s="203">
        <f>O203*H203</f>
        <v>0</v>
      </c>
      <c r="Q203" s="203">
        <v>0</v>
      </c>
      <c r="R203" s="203">
        <f>Q203*H203</f>
        <v>0</v>
      </c>
      <c r="S203" s="203">
        <v>0</v>
      </c>
      <c r="T203" s="204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05" t="s">
        <v>232</v>
      </c>
      <c r="AT203" s="205" t="s">
        <v>127</v>
      </c>
      <c r="AU203" s="205" t="s">
        <v>85</v>
      </c>
      <c r="AY203" s="15" t="s">
        <v>126</v>
      </c>
      <c r="BE203" s="206">
        <f>IF(N203="základní",J203,0)</f>
        <v>0</v>
      </c>
      <c r="BF203" s="206">
        <f>IF(N203="snížená",J203,0)</f>
        <v>0</v>
      </c>
      <c r="BG203" s="206">
        <f>IF(N203="zákl. přenesená",J203,0)</f>
        <v>0</v>
      </c>
      <c r="BH203" s="206">
        <f>IF(N203="sníž. přenesená",J203,0)</f>
        <v>0</v>
      </c>
      <c r="BI203" s="206">
        <f>IF(N203="nulová",J203,0)</f>
        <v>0</v>
      </c>
      <c r="BJ203" s="15" t="s">
        <v>83</v>
      </c>
      <c r="BK203" s="206">
        <f>ROUND(I203*H203,2)</f>
        <v>0</v>
      </c>
      <c r="BL203" s="15" t="s">
        <v>232</v>
      </c>
      <c r="BM203" s="205" t="s">
        <v>1551</v>
      </c>
    </row>
    <row r="204" s="2" customFormat="1" ht="16.5" customHeight="1">
      <c r="A204" s="36"/>
      <c r="B204" s="37"/>
      <c r="C204" s="194" t="s">
        <v>986</v>
      </c>
      <c r="D204" s="194" t="s">
        <v>127</v>
      </c>
      <c r="E204" s="195" t="s">
        <v>1543</v>
      </c>
      <c r="F204" s="196" t="s">
        <v>1544</v>
      </c>
      <c r="G204" s="197" t="s">
        <v>1374</v>
      </c>
      <c r="H204" s="198">
        <v>10</v>
      </c>
      <c r="I204" s="199"/>
      <c r="J204" s="200">
        <f>ROUND(I204*H204,2)</f>
        <v>0</v>
      </c>
      <c r="K204" s="196" t="s">
        <v>19</v>
      </c>
      <c r="L204" s="42"/>
      <c r="M204" s="201" t="s">
        <v>19</v>
      </c>
      <c r="N204" s="202" t="s">
        <v>46</v>
      </c>
      <c r="O204" s="82"/>
      <c r="P204" s="203">
        <f>O204*H204</f>
        <v>0</v>
      </c>
      <c r="Q204" s="203">
        <v>0</v>
      </c>
      <c r="R204" s="203">
        <f>Q204*H204</f>
        <v>0</v>
      </c>
      <c r="S204" s="203">
        <v>0</v>
      </c>
      <c r="T204" s="204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05" t="s">
        <v>232</v>
      </c>
      <c r="AT204" s="205" t="s">
        <v>127</v>
      </c>
      <c r="AU204" s="205" t="s">
        <v>85</v>
      </c>
      <c r="AY204" s="15" t="s">
        <v>126</v>
      </c>
      <c r="BE204" s="206">
        <f>IF(N204="základní",J204,0)</f>
        <v>0</v>
      </c>
      <c r="BF204" s="206">
        <f>IF(N204="snížená",J204,0)</f>
        <v>0</v>
      </c>
      <c r="BG204" s="206">
        <f>IF(N204="zákl. přenesená",J204,0)</f>
        <v>0</v>
      </c>
      <c r="BH204" s="206">
        <f>IF(N204="sníž. přenesená",J204,0)</f>
        <v>0</v>
      </c>
      <c r="BI204" s="206">
        <f>IF(N204="nulová",J204,0)</f>
        <v>0</v>
      </c>
      <c r="BJ204" s="15" t="s">
        <v>83</v>
      </c>
      <c r="BK204" s="206">
        <f>ROUND(I204*H204,2)</f>
        <v>0</v>
      </c>
      <c r="BL204" s="15" t="s">
        <v>232</v>
      </c>
      <c r="BM204" s="205" t="s">
        <v>1552</v>
      </c>
    </row>
    <row r="205" s="2" customFormat="1" ht="16.5" customHeight="1">
      <c r="A205" s="36"/>
      <c r="B205" s="37"/>
      <c r="C205" s="194" t="s">
        <v>290</v>
      </c>
      <c r="D205" s="194" t="s">
        <v>127</v>
      </c>
      <c r="E205" s="195" t="s">
        <v>1553</v>
      </c>
      <c r="F205" s="196" t="s">
        <v>1381</v>
      </c>
      <c r="G205" s="197" t="s">
        <v>1379</v>
      </c>
      <c r="H205" s="198">
        <v>1</v>
      </c>
      <c r="I205" s="199"/>
      <c r="J205" s="200">
        <f>ROUND(I205*H205,2)</f>
        <v>0</v>
      </c>
      <c r="K205" s="196" t="s">
        <v>19</v>
      </c>
      <c r="L205" s="42"/>
      <c r="M205" s="201" t="s">
        <v>19</v>
      </c>
      <c r="N205" s="202" t="s">
        <v>46</v>
      </c>
      <c r="O205" s="82"/>
      <c r="P205" s="203">
        <f>O205*H205</f>
        <v>0</v>
      </c>
      <c r="Q205" s="203">
        <v>0</v>
      </c>
      <c r="R205" s="203">
        <f>Q205*H205</f>
        <v>0</v>
      </c>
      <c r="S205" s="203">
        <v>0</v>
      </c>
      <c r="T205" s="204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05" t="s">
        <v>232</v>
      </c>
      <c r="AT205" s="205" t="s">
        <v>127</v>
      </c>
      <c r="AU205" s="205" t="s">
        <v>85</v>
      </c>
      <c r="AY205" s="15" t="s">
        <v>126</v>
      </c>
      <c r="BE205" s="206">
        <f>IF(N205="základní",J205,0)</f>
        <v>0</v>
      </c>
      <c r="BF205" s="206">
        <f>IF(N205="snížená",J205,0)</f>
        <v>0</v>
      </c>
      <c r="BG205" s="206">
        <f>IF(N205="zákl. přenesená",J205,0)</f>
        <v>0</v>
      </c>
      <c r="BH205" s="206">
        <f>IF(N205="sníž. přenesená",J205,0)</f>
        <v>0</v>
      </c>
      <c r="BI205" s="206">
        <f>IF(N205="nulová",J205,0)</f>
        <v>0</v>
      </c>
      <c r="BJ205" s="15" t="s">
        <v>83</v>
      </c>
      <c r="BK205" s="206">
        <f>ROUND(I205*H205,2)</f>
        <v>0</v>
      </c>
      <c r="BL205" s="15" t="s">
        <v>232</v>
      </c>
      <c r="BM205" s="205" t="s">
        <v>1554</v>
      </c>
    </row>
    <row r="206" s="2" customFormat="1" ht="16.5" customHeight="1">
      <c r="A206" s="36"/>
      <c r="B206" s="37"/>
      <c r="C206" s="194" t="s">
        <v>328</v>
      </c>
      <c r="D206" s="194" t="s">
        <v>127</v>
      </c>
      <c r="E206" s="195" t="s">
        <v>1555</v>
      </c>
      <c r="F206" s="196" t="s">
        <v>1383</v>
      </c>
      <c r="G206" s="197" t="s">
        <v>1384</v>
      </c>
      <c r="H206" s="198">
        <v>1</v>
      </c>
      <c r="I206" s="199"/>
      <c r="J206" s="200">
        <f>ROUND(I206*H206,2)</f>
        <v>0</v>
      </c>
      <c r="K206" s="196" t="s">
        <v>19</v>
      </c>
      <c r="L206" s="42"/>
      <c r="M206" s="201" t="s">
        <v>19</v>
      </c>
      <c r="N206" s="202" t="s">
        <v>46</v>
      </c>
      <c r="O206" s="82"/>
      <c r="P206" s="203">
        <f>O206*H206</f>
        <v>0</v>
      </c>
      <c r="Q206" s="203">
        <v>0</v>
      </c>
      <c r="R206" s="203">
        <f>Q206*H206</f>
        <v>0</v>
      </c>
      <c r="S206" s="203">
        <v>0</v>
      </c>
      <c r="T206" s="204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05" t="s">
        <v>232</v>
      </c>
      <c r="AT206" s="205" t="s">
        <v>127</v>
      </c>
      <c r="AU206" s="205" t="s">
        <v>85</v>
      </c>
      <c r="AY206" s="15" t="s">
        <v>126</v>
      </c>
      <c r="BE206" s="206">
        <f>IF(N206="základní",J206,0)</f>
        <v>0</v>
      </c>
      <c r="BF206" s="206">
        <f>IF(N206="snížená",J206,0)</f>
        <v>0</v>
      </c>
      <c r="BG206" s="206">
        <f>IF(N206="zákl. přenesená",J206,0)</f>
        <v>0</v>
      </c>
      <c r="BH206" s="206">
        <f>IF(N206="sníž. přenesená",J206,0)</f>
        <v>0</v>
      </c>
      <c r="BI206" s="206">
        <f>IF(N206="nulová",J206,0)</f>
        <v>0</v>
      </c>
      <c r="BJ206" s="15" t="s">
        <v>83</v>
      </c>
      <c r="BK206" s="206">
        <f>ROUND(I206*H206,2)</f>
        <v>0</v>
      </c>
      <c r="BL206" s="15" t="s">
        <v>232</v>
      </c>
      <c r="BM206" s="205" t="s">
        <v>1556</v>
      </c>
    </row>
    <row r="207" s="2" customFormat="1" ht="16.5" customHeight="1">
      <c r="A207" s="36"/>
      <c r="B207" s="37"/>
      <c r="C207" s="194" t="s">
        <v>993</v>
      </c>
      <c r="D207" s="194" t="s">
        <v>127</v>
      </c>
      <c r="E207" s="195" t="s">
        <v>1557</v>
      </c>
      <c r="F207" s="196" t="s">
        <v>1558</v>
      </c>
      <c r="G207" s="197" t="s">
        <v>1387</v>
      </c>
      <c r="H207" s="198">
        <v>72</v>
      </c>
      <c r="I207" s="199"/>
      <c r="J207" s="200">
        <f>ROUND(I207*H207,2)</f>
        <v>0</v>
      </c>
      <c r="K207" s="196" t="s">
        <v>19</v>
      </c>
      <c r="L207" s="42"/>
      <c r="M207" s="201" t="s">
        <v>19</v>
      </c>
      <c r="N207" s="202" t="s">
        <v>46</v>
      </c>
      <c r="O207" s="82"/>
      <c r="P207" s="203">
        <f>O207*H207</f>
        <v>0</v>
      </c>
      <c r="Q207" s="203">
        <v>0</v>
      </c>
      <c r="R207" s="203">
        <f>Q207*H207</f>
        <v>0</v>
      </c>
      <c r="S207" s="203">
        <v>0</v>
      </c>
      <c r="T207" s="204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05" t="s">
        <v>232</v>
      </c>
      <c r="AT207" s="205" t="s">
        <v>127</v>
      </c>
      <c r="AU207" s="205" t="s">
        <v>85</v>
      </c>
      <c r="AY207" s="15" t="s">
        <v>126</v>
      </c>
      <c r="BE207" s="206">
        <f>IF(N207="základní",J207,0)</f>
        <v>0</v>
      </c>
      <c r="BF207" s="206">
        <f>IF(N207="snížená",J207,0)</f>
        <v>0</v>
      </c>
      <c r="BG207" s="206">
        <f>IF(N207="zákl. přenesená",J207,0)</f>
        <v>0</v>
      </c>
      <c r="BH207" s="206">
        <f>IF(N207="sníž. přenesená",J207,0)</f>
        <v>0</v>
      </c>
      <c r="BI207" s="206">
        <f>IF(N207="nulová",J207,0)</f>
        <v>0</v>
      </c>
      <c r="BJ207" s="15" t="s">
        <v>83</v>
      </c>
      <c r="BK207" s="206">
        <f>ROUND(I207*H207,2)</f>
        <v>0</v>
      </c>
      <c r="BL207" s="15" t="s">
        <v>232</v>
      </c>
      <c r="BM207" s="205" t="s">
        <v>1559</v>
      </c>
    </row>
    <row r="208" s="2" customFormat="1" ht="16.5" customHeight="1">
      <c r="A208" s="36"/>
      <c r="B208" s="37"/>
      <c r="C208" s="194" t="s">
        <v>998</v>
      </c>
      <c r="D208" s="194" t="s">
        <v>127</v>
      </c>
      <c r="E208" s="195" t="s">
        <v>1560</v>
      </c>
      <c r="F208" s="196" t="s">
        <v>1561</v>
      </c>
      <c r="G208" s="197" t="s">
        <v>1374</v>
      </c>
      <c r="H208" s="198">
        <v>4</v>
      </c>
      <c r="I208" s="199"/>
      <c r="J208" s="200">
        <f>ROUND(I208*H208,2)</f>
        <v>0</v>
      </c>
      <c r="K208" s="196" t="s">
        <v>19</v>
      </c>
      <c r="L208" s="42"/>
      <c r="M208" s="201" t="s">
        <v>19</v>
      </c>
      <c r="N208" s="202" t="s">
        <v>46</v>
      </c>
      <c r="O208" s="82"/>
      <c r="P208" s="203">
        <f>O208*H208</f>
        <v>0</v>
      </c>
      <c r="Q208" s="203">
        <v>0</v>
      </c>
      <c r="R208" s="203">
        <f>Q208*H208</f>
        <v>0</v>
      </c>
      <c r="S208" s="203">
        <v>0</v>
      </c>
      <c r="T208" s="204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05" t="s">
        <v>232</v>
      </c>
      <c r="AT208" s="205" t="s">
        <v>127</v>
      </c>
      <c r="AU208" s="205" t="s">
        <v>85</v>
      </c>
      <c r="AY208" s="15" t="s">
        <v>126</v>
      </c>
      <c r="BE208" s="206">
        <f>IF(N208="základní",J208,0)</f>
        <v>0</v>
      </c>
      <c r="BF208" s="206">
        <f>IF(N208="snížená",J208,0)</f>
        <v>0</v>
      </c>
      <c r="BG208" s="206">
        <f>IF(N208="zákl. přenesená",J208,0)</f>
        <v>0</v>
      </c>
      <c r="BH208" s="206">
        <f>IF(N208="sníž. přenesená",J208,0)</f>
        <v>0</v>
      </c>
      <c r="BI208" s="206">
        <f>IF(N208="nulová",J208,0)</f>
        <v>0</v>
      </c>
      <c r="BJ208" s="15" t="s">
        <v>83</v>
      </c>
      <c r="BK208" s="206">
        <f>ROUND(I208*H208,2)</f>
        <v>0</v>
      </c>
      <c r="BL208" s="15" t="s">
        <v>232</v>
      </c>
      <c r="BM208" s="205" t="s">
        <v>1562</v>
      </c>
    </row>
    <row r="209" s="11" customFormat="1" ht="25.92" customHeight="1">
      <c r="A209" s="11"/>
      <c r="B209" s="180"/>
      <c r="C209" s="181"/>
      <c r="D209" s="182" t="s">
        <v>74</v>
      </c>
      <c r="E209" s="183" t="s">
        <v>1563</v>
      </c>
      <c r="F209" s="183" t="s">
        <v>1564</v>
      </c>
      <c r="G209" s="181"/>
      <c r="H209" s="181"/>
      <c r="I209" s="184"/>
      <c r="J209" s="185">
        <f>BK209</f>
        <v>0</v>
      </c>
      <c r="K209" s="181"/>
      <c r="L209" s="186"/>
      <c r="M209" s="187"/>
      <c r="N209" s="188"/>
      <c r="O209" s="188"/>
      <c r="P209" s="189">
        <f>SUM(P210:P221)</f>
        <v>0</v>
      </c>
      <c r="Q209" s="188"/>
      <c r="R209" s="189">
        <f>SUM(R210:R221)</f>
        <v>0</v>
      </c>
      <c r="S209" s="188"/>
      <c r="T209" s="190">
        <f>SUM(T210:T221)</f>
        <v>0</v>
      </c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R209" s="191" t="s">
        <v>85</v>
      </c>
      <c r="AT209" s="192" t="s">
        <v>74</v>
      </c>
      <c r="AU209" s="192" t="s">
        <v>75</v>
      </c>
      <c r="AY209" s="191" t="s">
        <v>126</v>
      </c>
      <c r="BK209" s="193">
        <f>SUM(BK210:BK221)</f>
        <v>0</v>
      </c>
    </row>
    <row r="210" s="2" customFormat="1" ht="16.5" customHeight="1">
      <c r="A210" s="36"/>
      <c r="B210" s="37"/>
      <c r="C210" s="194" t="s">
        <v>1002</v>
      </c>
      <c r="D210" s="194" t="s">
        <v>127</v>
      </c>
      <c r="E210" s="195" t="s">
        <v>1565</v>
      </c>
      <c r="F210" s="196" t="s">
        <v>1526</v>
      </c>
      <c r="G210" s="197" t="s">
        <v>1374</v>
      </c>
      <c r="H210" s="198">
        <v>4</v>
      </c>
      <c r="I210" s="199"/>
      <c r="J210" s="200">
        <f>ROUND(I210*H210,2)</f>
        <v>0</v>
      </c>
      <c r="K210" s="196" t="s">
        <v>19</v>
      </c>
      <c r="L210" s="42"/>
      <c r="M210" s="201" t="s">
        <v>19</v>
      </c>
      <c r="N210" s="202" t="s">
        <v>46</v>
      </c>
      <c r="O210" s="82"/>
      <c r="P210" s="203">
        <f>O210*H210</f>
        <v>0</v>
      </c>
      <c r="Q210" s="203">
        <v>0</v>
      </c>
      <c r="R210" s="203">
        <f>Q210*H210</f>
        <v>0</v>
      </c>
      <c r="S210" s="203">
        <v>0</v>
      </c>
      <c r="T210" s="204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05" t="s">
        <v>232</v>
      </c>
      <c r="AT210" s="205" t="s">
        <v>127</v>
      </c>
      <c r="AU210" s="205" t="s">
        <v>83</v>
      </c>
      <c r="AY210" s="15" t="s">
        <v>126</v>
      </c>
      <c r="BE210" s="206">
        <f>IF(N210="základní",J210,0)</f>
        <v>0</v>
      </c>
      <c r="BF210" s="206">
        <f>IF(N210="snížená",J210,0)</f>
        <v>0</v>
      </c>
      <c r="BG210" s="206">
        <f>IF(N210="zákl. přenesená",J210,0)</f>
        <v>0</v>
      </c>
      <c r="BH210" s="206">
        <f>IF(N210="sníž. přenesená",J210,0)</f>
        <v>0</v>
      </c>
      <c r="BI210" s="206">
        <f>IF(N210="nulová",J210,0)</f>
        <v>0</v>
      </c>
      <c r="BJ210" s="15" t="s">
        <v>83</v>
      </c>
      <c r="BK210" s="206">
        <f>ROUND(I210*H210,2)</f>
        <v>0</v>
      </c>
      <c r="BL210" s="15" t="s">
        <v>232</v>
      </c>
      <c r="BM210" s="205" t="s">
        <v>1566</v>
      </c>
    </row>
    <row r="211" s="2" customFormat="1" ht="16.5" customHeight="1">
      <c r="A211" s="36"/>
      <c r="B211" s="37"/>
      <c r="C211" s="194" t="s">
        <v>1007</v>
      </c>
      <c r="D211" s="194" t="s">
        <v>127</v>
      </c>
      <c r="E211" s="195" t="s">
        <v>1528</v>
      </c>
      <c r="F211" s="196" t="s">
        <v>1529</v>
      </c>
      <c r="G211" s="197" t="s">
        <v>1374</v>
      </c>
      <c r="H211" s="198">
        <v>2</v>
      </c>
      <c r="I211" s="199"/>
      <c r="J211" s="200">
        <f>ROUND(I211*H211,2)</f>
        <v>0</v>
      </c>
      <c r="K211" s="196" t="s">
        <v>19</v>
      </c>
      <c r="L211" s="42"/>
      <c r="M211" s="201" t="s">
        <v>19</v>
      </c>
      <c r="N211" s="202" t="s">
        <v>46</v>
      </c>
      <c r="O211" s="82"/>
      <c r="P211" s="203">
        <f>O211*H211</f>
        <v>0</v>
      </c>
      <c r="Q211" s="203">
        <v>0</v>
      </c>
      <c r="R211" s="203">
        <f>Q211*H211</f>
        <v>0</v>
      </c>
      <c r="S211" s="203">
        <v>0</v>
      </c>
      <c r="T211" s="204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05" t="s">
        <v>232</v>
      </c>
      <c r="AT211" s="205" t="s">
        <v>127</v>
      </c>
      <c r="AU211" s="205" t="s">
        <v>83</v>
      </c>
      <c r="AY211" s="15" t="s">
        <v>126</v>
      </c>
      <c r="BE211" s="206">
        <f>IF(N211="základní",J211,0)</f>
        <v>0</v>
      </c>
      <c r="BF211" s="206">
        <f>IF(N211="snížená",J211,0)</f>
        <v>0</v>
      </c>
      <c r="BG211" s="206">
        <f>IF(N211="zákl. přenesená",J211,0)</f>
        <v>0</v>
      </c>
      <c r="BH211" s="206">
        <f>IF(N211="sníž. přenesená",J211,0)</f>
        <v>0</v>
      </c>
      <c r="BI211" s="206">
        <f>IF(N211="nulová",J211,0)</f>
        <v>0</v>
      </c>
      <c r="BJ211" s="15" t="s">
        <v>83</v>
      </c>
      <c r="BK211" s="206">
        <f>ROUND(I211*H211,2)</f>
        <v>0</v>
      </c>
      <c r="BL211" s="15" t="s">
        <v>232</v>
      </c>
      <c r="BM211" s="205" t="s">
        <v>1567</v>
      </c>
    </row>
    <row r="212" s="2" customFormat="1" ht="16.5" customHeight="1">
      <c r="A212" s="36"/>
      <c r="B212" s="37"/>
      <c r="C212" s="194" t="s">
        <v>1014</v>
      </c>
      <c r="D212" s="194" t="s">
        <v>127</v>
      </c>
      <c r="E212" s="195" t="s">
        <v>1568</v>
      </c>
      <c r="F212" s="196" t="s">
        <v>1569</v>
      </c>
      <c r="G212" s="197" t="s">
        <v>1374</v>
      </c>
      <c r="H212" s="198">
        <v>4</v>
      </c>
      <c r="I212" s="199"/>
      <c r="J212" s="200">
        <f>ROUND(I212*H212,2)</f>
        <v>0</v>
      </c>
      <c r="K212" s="196" t="s">
        <v>19</v>
      </c>
      <c r="L212" s="42"/>
      <c r="M212" s="201" t="s">
        <v>19</v>
      </c>
      <c r="N212" s="202" t="s">
        <v>46</v>
      </c>
      <c r="O212" s="82"/>
      <c r="P212" s="203">
        <f>O212*H212</f>
        <v>0</v>
      </c>
      <c r="Q212" s="203">
        <v>0</v>
      </c>
      <c r="R212" s="203">
        <f>Q212*H212</f>
        <v>0</v>
      </c>
      <c r="S212" s="203">
        <v>0</v>
      </c>
      <c r="T212" s="204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05" t="s">
        <v>232</v>
      </c>
      <c r="AT212" s="205" t="s">
        <v>127</v>
      </c>
      <c r="AU212" s="205" t="s">
        <v>83</v>
      </c>
      <c r="AY212" s="15" t="s">
        <v>126</v>
      </c>
      <c r="BE212" s="206">
        <f>IF(N212="základní",J212,0)</f>
        <v>0</v>
      </c>
      <c r="BF212" s="206">
        <f>IF(N212="snížená",J212,0)</f>
        <v>0</v>
      </c>
      <c r="BG212" s="206">
        <f>IF(N212="zákl. přenesená",J212,0)</f>
        <v>0</v>
      </c>
      <c r="BH212" s="206">
        <f>IF(N212="sníž. přenesená",J212,0)</f>
        <v>0</v>
      </c>
      <c r="BI212" s="206">
        <f>IF(N212="nulová",J212,0)</f>
        <v>0</v>
      </c>
      <c r="BJ212" s="15" t="s">
        <v>83</v>
      </c>
      <c r="BK212" s="206">
        <f>ROUND(I212*H212,2)</f>
        <v>0</v>
      </c>
      <c r="BL212" s="15" t="s">
        <v>232</v>
      </c>
      <c r="BM212" s="205" t="s">
        <v>1570</v>
      </c>
    </row>
    <row r="213" s="2" customFormat="1" ht="16.5" customHeight="1">
      <c r="A213" s="36"/>
      <c r="B213" s="37"/>
      <c r="C213" s="194" t="s">
        <v>1020</v>
      </c>
      <c r="D213" s="194" t="s">
        <v>127</v>
      </c>
      <c r="E213" s="195" t="s">
        <v>1571</v>
      </c>
      <c r="F213" s="196" t="s">
        <v>1572</v>
      </c>
      <c r="G213" s="197" t="s">
        <v>1374</v>
      </c>
      <c r="H213" s="198">
        <v>1</v>
      </c>
      <c r="I213" s="199"/>
      <c r="J213" s="200">
        <f>ROUND(I213*H213,2)</f>
        <v>0</v>
      </c>
      <c r="K213" s="196" t="s">
        <v>19</v>
      </c>
      <c r="L213" s="42"/>
      <c r="M213" s="201" t="s">
        <v>19</v>
      </c>
      <c r="N213" s="202" t="s">
        <v>46</v>
      </c>
      <c r="O213" s="82"/>
      <c r="P213" s="203">
        <f>O213*H213</f>
        <v>0</v>
      </c>
      <c r="Q213" s="203">
        <v>0</v>
      </c>
      <c r="R213" s="203">
        <f>Q213*H213</f>
        <v>0</v>
      </c>
      <c r="S213" s="203">
        <v>0</v>
      </c>
      <c r="T213" s="204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05" t="s">
        <v>232</v>
      </c>
      <c r="AT213" s="205" t="s">
        <v>127</v>
      </c>
      <c r="AU213" s="205" t="s">
        <v>83</v>
      </c>
      <c r="AY213" s="15" t="s">
        <v>126</v>
      </c>
      <c r="BE213" s="206">
        <f>IF(N213="základní",J213,0)</f>
        <v>0</v>
      </c>
      <c r="BF213" s="206">
        <f>IF(N213="snížená",J213,0)</f>
        <v>0</v>
      </c>
      <c r="BG213" s="206">
        <f>IF(N213="zákl. přenesená",J213,0)</f>
        <v>0</v>
      </c>
      <c r="BH213" s="206">
        <f>IF(N213="sníž. přenesená",J213,0)</f>
        <v>0</v>
      </c>
      <c r="BI213" s="206">
        <f>IF(N213="nulová",J213,0)</f>
        <v>0</v>
      </c>
      <c r="BJ213" s="15" t="s">
        <v>83</v>
      </c>
      <c r="BK213" s="206">
        <f>ROUND(I213*H213,2)</f>
        <v>0</v>
      </c>
      <c r="BL213" s="15" t="s">
        <v>232</v>
      </c>
      <c r="BM213" s="205" t="s">
        <v>1573</v>
      </c>
    </row>
    <row r="214" s="2" customFormat="1" ht="16.5" customHeight="1">
      <c r="A214" s="36"/>
      <c r="B214" s="37"/>
      <c r="C214" s="194" t="s">
        <v>1025</v>
      </c>
      <c r="D214" s="194" t="s">
        <v>127</v>
      </c>
      <c r="E214" s="195" t="s">
        <v>1546</v>
      </c>
      <c r="F214" s="196" t="s">
        <v>1547</v>
      </c>
      <c r="G214" s="197" t="s">
        <v>1374</v>
      </c>
      <c r="H214" s="198">
        <v>5</v>
      </c>
      <c r="I214" s="199"/>
      <c r="J214" s="200">
        <f>ROUND(I214*H214,2)</f>
        <v>0</v>
      </c>
      <c r="K214" s="196" t="s">
        <v>19</v>
      </c>
      <c r="L214" s="42"/>
      <c r="M214" s="201" t="s">
        <v>19</v>
      </c>
      <c r="N214" s="202" t="s">
        <v>46</v>
      </c>
      <c r="O214" s="82"/>
      <c r="P214" s="203">
        <f>O214*H214</f>
        <v>0</v>
      </c>
      <c r="Q214" s="203">
        <v>0</v>
      </c>
      <c r="R214" s="203">
        <f>Q214*H214</f>
        <v>0</v>
      </c>
      <c r="S214" s="203">
        <v>0</v>
      </c>
      <c r="T214" s="204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05" t="s">
        <v>232</v>
      </c>
      <c r="AT214" s="205" t="s">
        <v>127</v>
      </c>
      <c r="AU214" s="205" t="s">
        <v>83</v>
      </c>
      <c r="AY214" s="15" t="s">
        <v>126</v>
      </c>
      <c r="BE214" s="206">
        <f>IF(N214="základní",J214,0)</f>
        <v>0</v>
      </c>
      <c r="BF214" s="206">
        <f>IF(N214="snížená",J214,0)</f>
        <v>0</v>
      </c>
      <c r="BG214" s="206">
        <f>IF(N214="zákl. přenesená",J214,0)</f>
        <v>0</v>
      </c>
      <c r="BH214" s="206">
        <f>IF(N214="sníž. přenesená",J214,0)</f>
        <v>0</v>
      </c>
      <c r="BI214" s="206">
        <f>IF(N214="nulová",J214,0)</f>
        <v>0</v>
      </c>
      <c r="BJ214" s="15" t="s">
        <v>83</v>
      </c>
      <c r="BK214" s="206">
        <f>ROUND(I214*H214,2)</f>
        <v>0</v>
      </c>
      <c r="BL214" s="15" t="s">
        <v>232</v>
      </c>
      <c r="BM214" s="205" t="s">
        <v>1574</v>
      </c>
    </row>
    <row r="215" s="2" customFormat="1" ht="16.5" customHeight="1">
      <c r="A215" s="36"/>
      <c r="B215" s="37"/>
      <c r="C215" s="194" t="s">
        <v>1032</v>
      </c>
      <c r="D215" s="194" t="s">
        <v>127</v>
      </c>
      <c r="E215" s="195" t="s">
        <v>1549</v>
      </c>
      <c r="F215" s="196" t="s">
        <v>1550</v>
      </c>
      <c r="G215" s="197" t="s">
        <v>1374</v>
      </c>
      <c r="H215" s="198">
        <v>5</v>
      </c>
      <c r="I215" s="199"/>
      <c r="J215" s="200">
        <f>ROUND(I215*H215,2)</f>
        <v>0</v>
      </c>
      <c r="K215" s="196" t="s">
        <v>19</v>
      </c>
      <c r="L215" s="42"/>
      <c r="M215" s="201" t="s">
        <v>19</v>
      </c>
      <c r="N215" s="202" t="s">
        <v>46</v>
      </c>
      <c r="O215" s="82"/>
      <c r="P215" s="203">
        <f>O215*H215</f>
        <v>0</v>
      </c>
      <c r="Q215" s="203">
        <v>0</v>
      </c>
      <c r="R215" s="203">
        <f>Q215*H215</f>
        <v>0</v>
      </c>
      <c r="S215" s="203">
        <v>0</v>
      </c>
      <c r="T215" s="204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05" t="s">
        <v>232</v>
      </c>
      <c r="AT215" s="205" t="s">
        <v>127</v>
      </c>
      <c r="AU215" s="205" t="s">
        <v>83</v>
      </c>
      <c r="AY215" s="15" t="s">
        <v>126</v>
      </c>
      <c r="BE215" s="206">
        <f>IF(N215="základní",J215,0)</f>
        <v>0</v>
      </c>
      <c r="BF215" s="206">
        <f>IF(N215="snížená",J215,0)</f>
        <v>0</v>
      </c>
      <c r="BG215" s="206">
        <f>IF(N215="zákl. přenesená",J215,0)</f>
        <v>0</v>
      </c>
      <c r="BH215" s="206">
        <f>IF(N215="sníž. přenesená",J215,0)</f>
        <v>0</v>
      </c>
      <c r="BI215" s="206">
        <f>IF(N215="nulová",J215,0)</f>
        <v>0</v>
      </c>
      <c r="BJ215" s="15" t="s">
        <v>83</v>
      </c>
      <c r="BK215" s="206">
        <f>ROUND(I215*H215,2)</f>
        <v>0</v>
      </c>
      <c r="BL215" s="15" t="s">
        <v>232</v>
      </c>
      <c r="BM215" s="205" t="s">
        <v>1575</v>
      </c>
    </row>
    <row r="216" s="2" customFormat="1" ht="16.5" customHeight="1">
      <c r="A216" s="36"/>
      <c r="B216" s="37"/>
      <c r="C216" s="194" t="s">
        <v>1038</v>
      </c>
      <c r="D216" s="194" t="s">
        <v>127</v>
      </c>
      <c r="E216" s="195" t="s">
        <v>1543</v>
      </c>
      <c r="F216" s="196" t="s">
        <v>1544</v>
      </c>
      <c r="G216" s="197" t="s">
        <v>1374</v>
      </c>
      <c r="H216" s="198">
        <v>2</v>
      </c>
      <c r="I216" s="199"/>
      <c r="J216" s="200">
        <f>ROUND(I216*H216,2)</f>
        <v>0</v>
      </c>
      <c r="K216" s="196" t="s">
        <v>19</v>
      </c>
      <c r="L216" s="42"/>
      <c r="M216" s="201" t="s">
        <v>19</v>
      </c>
      <c r="N216" s="202" t="s">
        <v>46</v>
      </c>
      <c r="O216" s="82"/>
      <c r="P216" s="203">
        <f>O216*H216</f>
        <v>0</v>
      </c>
      <c r="Q216" s="203">
        <v>0</v>
      </c>
      <c r="R216" s="203">
        <f>Q216*H216</f>
        <v>0</v>
      </c>
      <c r="S216" s="203">
        <v>0</v>
      </c>
      <c r="T216" s="204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05" t="s">
        <v>232</v>
      </c>
      <c r="AT216" s="205" t="s">
        <v>127</v>
      </c>
      <c r="AU216" s="205" t="s">
        <v>83</v>
      </c>
      <c r="AY216" s="15" t="s">
        <v>126</v>
      </c>
      <c r="BE216" s="206">
        <f>IF(N216="základní",J216,0)</f>
        <v>0</v>
      </c>
      <c r="BF216" s="206">
        <f>IF(N216="snížená",J216,0)</f>
        <v>0</v>
      </c>
      <c r="BG216" s="206">
        <f>IF(N216="zákl. přenesená",J216,0)</f>
        <v>0</v>
      </c>
      <c r="BH216" s="206">
        <f>IF(N216="sníž. přenesená",J216,0)</f>
        <v>0</v>
      </c>
      <c r="BI216" s="206">
        <f>IF(N216="nulová",J216,0)</f>
        <v>0</v>
      </c>
      <c r="BJ216" s="15" t="s">
        <v>83</v>
      </c>
      <c r="BK216" s="206">
        <f>ROUND(I216*H216,2)</f>
        <v>0</v>
      </c>
      <c r="BL216" s="15" t="s">
        <v>232</v>
      </c>
      <c r="BM216" s="205" t="s">
        <v>1576</v>
      </c>
    </row>
    <row r="217" s="2" customFormat="1" ht="16.5" customHeight="1">
      <c r="A217" s="36"/>
      <c r="B217" s="37"/>
      <c r="C217" s="194" t="s">
        <v>1043</v>
      </c>
      <c r="D217" s="194" t="s">
        <v>127</v>
      </c>
      <c r="E217" s="195" t="s">
        <v>1577</v>
      </c>
      <c r="F217" s="196" t="s">
        <v>1578</v>
      </c>
      <c r="G217" s="197" t="s">
        <v>1374</v>
      </c>
      <c r="H217" s="198">
        <v>2</v>
      </c>
      <c r="I217" s="199"/>
      <c r="J217" s="200">
        <f>ROUND(I217*H217,2)</f>
        <v>0</v>
      </c>
      <c r="K217" s="196" t="s">
        <v>19</v>
      </c>
      <c r="L217" s="42"/>
      <c r="M217" s="201" t="s">
        <v>19</v>
      </c>
      <c r="N217" s="202" t="s">
        <v>46</v>
      </c>
      <c r="O217" s="82"/>
      <c r="P217" s="203">
        <f>O217*H217</f>
        <v>0</v>
      </c>
      <c r="Q217" s="203">
        <v>0</v>
      </c>
      <c r="R217" s="203">
        <f>Q217*H217</f>
        <v>0</v>
      </c>
      <c r="S217" s="203">
        <v>0</v>
      </c>
      <c r="T217" s="204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05" t="s">
        <v>232</v>
      </c>
      <c r="AT217" s="205" t="s">
        <v>127</v>
      </c>
      <c r="AU217" s="205" t="s">
        <v>83</v>
      </c>
      <c r="AY217" s="15" t="s">
        <v>126</v>
      </c>
      <c r="BE217" s="206">
        <f>IF(N217="základní",J217,0)</f>
        <v>0</v>
      </c>
      <c r="BF217" s="206">
        <f>IF(N217="snížená",J217,0)</f>
        <v>0</v>
      </c>
      <c r="BG217" s="206">
        <f>IF(N217="zákl. přenesená",J217,0)</f>
        <v>0</v>
      </c>
      <c r="BH217" s="206">
        <f>IF(N217="sníž. přenesená",J217,0)</f>
        <v>0</v>
      </c>
      <c r="BI217" s="206">
        <f>IF(N217="nulová",J217,0)</f>
        <v>0</v>
      </c>
      <c r="BJ217" s="15" t="s">
        <v>83</v>
      </c>
      <c r="BK217" s="206">
        <f>ROUND(I217*H217,2)</f>
        <v>0</v>
      </c>
      <c r="BL217" s="15" t="s">
        <v>232</v>
      </c>
      <c r="BM217" s="205" t="s">
        <v>1579</v>
      </c>
    </row>
    <row r="218" s="2" customFormat="1" ht="16.5" customHeight="1">
      <c r="A218" s="36"/>
      <c r="B218" s="37"/>
      <c r="C218" s="194" t="s">
        <v>1048</v>
      </c>
      <c r="D218" s="194" t="s">
        <v>127</v>
      </c>
      <c r="E218" s="195" t="s">
        <v>1580</v>
      </c>
      <c r="F218" s="196" t="s">
        <v>1383</v>
      </c>
      <c r="G218" s="197" t="s">
        <v>1384</v>
      </c>
      <c r="H218" s="198">
        <v>1</v>
      </c>
      <c r="I218" s="199"/>
      <c r="J218" s="200">
        <f>ROUND(I218*H218,2)</f>
        <v>0</v>
      </c>
      <c r="K218" s="196" t="s">
        <v>19</v>
      </c>
      <c r="L218" s="42"/>
      <c r="M218" s="201" t="s">
        <v>19</v>
      </c>
      <c r="N218" s="202" t="s">
        <v>46</v>
      </c>
      <c r="O218" s="82"/>
      <c r="P218" s="203">
        <f>O218*H218</f>
        <v>0</v>
      </c>
      <c r="Q218" s="203">
        <v>0</v>
      </c>
      <c r="R218" s="203">
        <f>Q218*H218</f>
        <v>0</v>
      </c>
      <c r="S218" s="203">
        <v>0</v>
      </c>
      <c r="T218" s="204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05" t="s">
        <v>232</v>
      </c>
      <c r="AT218" s="205" t="s">
        <v>127</v>
      </c>
      <c r="AU218" s="205" t="s">
        <v>83</v>
      </c>
      <c r="AY218" s="15" t="s">
        <v>126</v>
      </c>
      <c r="BE218" s="206">
        <f>IF(N218="základní",J218,0)</f>
        <v>0</v>
      </c>
      <c r="BF218" s="206">
        <f>IF(N218="snížená",J218,0)</f>
        <v>0</v>
      </c>
      <c r="BG218" s="206">
        <f>IF(N218="zákl. přenesená",J218,0)</f>
        <v>0</v>
      </c>
      <c r="BH218" s="206">
        <f>IF(N218="sníž. přenesená",J218,0)</f>
        <v>0</v>
      </c>
      <c r="BI218" s="206">
        <f>IF(N218="nulová",J218,0)</f>
        <v>0</v>
      </c>
      <c r="BJ218" s="15" t="s">
        <v>83</v>
      </c>
      <c r="BK218" s="206">
        <f>ROUND(I218*H218,2)</f>
        <v>0</v>
      </c>
      <c r="BL218" s="15" t="s">
        <v>232</v>
      </c>
      <c r="BM218" s="205" t="s">
        <v>1581</v>
      </c>
    </row>
    <row r="219" s="2" customFormat="1" ht="16.5" customHeight="1">
      <c r="A219" s="36"/>
      <c r="B219" s="37"/>
      <c r="C219" s="194" t="s">
        <v>1055</v>
      </c>
      <c r="D219" s="194" t="s">
        <v>127</v>
      </c>
      <c r="E219" s="195" t="s">
        <v>1582</v>
      </c>
      <c r="F219" s="196" t="s">
        <v>1381</v>
      </c>
      <c r="G219" s="197" t="s">
        <v>1374</v>
      </c>
      <c r="H219" s="198">
        <v>1</v>
      </c>
      <c r="I219" s="199"/>
      <c r="J219" s="200">
        <f>ROUND(I219*H219,2)</f>
        <v>0</v>
      </c>
      <c r="K219" s="196" t="s">
        <v>19</v>
      </c>
      <c r="L219" s="42"/>
      <c r="M219" s="201" t="s">
        <v>19</v>
      </c>
      <c r="N219" s="202" t="s">
        <v>46</v>
      </c>
      <c r="O219" s="82"/>
      <c r="P219" s="203">
        <f>O219*H219</f>
        <v>0</v>
      </c>
      <c r="Q219" s="203">
        <v>0</v>
      </c>
      <c r="R219" s="203">
        <f>Q219*H219</f>
        <v>0</v>
      </c>
      <c r="S219" s="203">
        <v>0</v>
      </c>
      <c r="T219" s="204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05" t="s">
        <v>232</v>
      </c>
      <c r="AT219" s="205" t="s">
        <v>127</v>
      </c>
      <c r="AU219" s="205" t="s">
        <v>83</v>
      </c>
      <c r="AY219" s="15" t="s">
        <v>126</v>
      </c>
      <c r="BE219" s="206">
        <f>IF(N219="základní",J219,0)</f>
        <v>0</v>
      </c>
      <c r="BF219" s="206">
        <f>IF(N219="snížená",J219,0)</f>
        <v>0</v>
      </c>
      <c r="BG219" s="206">
        <f>IF(N219="zákl. přenesená",J219,0)</f>
        <v>0</v>
      </c>
      <c r="BH219" s="206">
        <f>IF(N219="sníž. přenesená",J219,0)</f>
        <v>0</v>
      </c>
      <c r="BI219" s="206">
        <f>IF(N219="nulová",J219,0)</f>
        <v>0</v>
      </c>
      <c r="BJ219" s="15" t="s">
        <v>83</v>
      </c>
      <c r="BK219" s="206">
        <f>ROUND(I219*H219,2)</f>
        <v>0</v>
      </c>
      <c r="BL219" s="15" t="s">
        <v>232</v>
      </c>
      <c r="BM219" s="205" t="s">
        <v>1583</v>
      </c>
    </row>
    <row r="220" s="2" customFormat="1" ht="16.5" customHeight="1">
      <c r="A220" s="36"/>
      <c r="B220" s="37"/>
      <c r="C220" s="194" t="s">
        <v>1061</v>
      </c>
      <c r="D220" s="194" t="s">
        <v>127</v>
      </c>
      <c r="E220" s="195" t="s">
        <v>1385</v>
      </c>
      <c r="F220" s="196" t="s">
        <v>1386</v>
      </c>
      <c r="G220" s="197" t="s">
        <v>1387</v>
      </c>
      <c r="H220" s="198">
        <v>8</v>
      </c>
      <c r="I220" s="199"/>
      <c r="J220" s="200">
        <f>ROUND(I220*H220,2)</f>
        <v>0</v>
      </c>
      <c r="K220" s="196" t="s">
        <v>19</v>
      </c>
      <c r="L220" s="42"/>
      <c r="M220" s="201" t="s">
        <v>19</v>
      </c>
      <c r="N220" s="202" t="s">
        <v>46</v>
      </c>
      <c r="O220" s="82"/>
      <c r="P220" s="203">
        <f>O220*H220</f>
        <v>0</v>
      </c>
      <c r="Q220" s="203">
        <v>0</v>
      </c>
      <c r="R220" s="203">
        <f>Q220*H220</f>
        <v>0</v>
      </c>
      <c r="S220" s="203">
        <v>0</v>
      </c>
      <c r="T220" s="204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05" t="s">
        <v>232</v>
      </c>
      <c r="AT220" s="205" t="s">
        <v>127</v>
      </c>
      <c r="AU220" s="205" t="s">
        <v>83</v>
      </c>
      <c r="AY220" s="15" t="s">
        <v>126</v>
      </c>
      <c r="BE220" s="206">
        <f>IF(N220="základní",J220,0)</f>
        <v>0</v>
      </c>
      <c r="BF220" s="206">
        <f>IF(N220="snížená",J220,0)</f>
        <v>0</v>
      </c>
      <c r="BG220" s="206">
        <f>IF(N220="zákl. přenesená",J220,0)</f>
        <v>0</v>
      </c>
      <c r="BH220" s="206">
        <f>IF(N220="sníž. přenesená",J220,0)</f>
        <v>0</v>
      </c>
      <c r="BI220" s="206">
        <f>IF(N220="nulová",J220,0)</f>
        <v>0</v>
      </c>
      <c r="BJ220" s="15" t="s">
        <v>83</v>
      </c>
      <c r="BK220" s="206">
        <f>ROUND(I220*H220,2)</f>
        <v>0</v>
      </c>
      <c r="BL220" s="15" t="s">
        <v>232</v>
      </c>
      <c r="BM220" s="205" t="s">
        <v>1584</v>
      </c>
    </row>
    <row r="221" s="2" customFormat="1" ht="16.5" customHeight="1">
      <c r="A221" s="36"/>
      <c r="B221" s="37"/>
      <c r="C221" s="194" t="s">
        <v>1066</v>
      </c>
      <c r="D221" s="194" t="s">
        <v>127</v>
      </c>
      <c r="E221" s="195" t="s">
        <v>1560</v>
      </c>
      <c r="F221" s="196" t="s">
        <v>1561</v>
      </c>
      <c r="G221" s="197" t="s">
        <v>1374</v>
      </c>
      <c r="H221" s="198">
        <v>3</v>
      </c>
      <c r="I221" s="199"/>
      <c r="J221" s="200">
        <f>ROUND(I221*H221,2)</f>
        <v>0</v>
      </c>
      <c r="K221" s="196" t="s">
        <v>19</v>
      </c>
      <c r="L221" s="42"/>
      <c r="M221" s="201" t="s">
        <v>19</v>
      </c>
      <c r="N221" s="202" t="s">
        <v>46</v>
      </c>
      <c r="O221" s="82"/>
      <c r="P221" s="203">
        <f>O221*H221</f>
        <v>0</v>
      </c>
      <c r="Q221" s="203">
        <v>0</v>
      </c>
      <c r="R221" s="203">
        <f>Q221*H221</f>
        <v>0</v>
      </c>
      <c r="S221" s="203">
        <v>0</v>
      </c>
      <c r="T221" s="204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05" t="s">
        <v>232</v>
      </c>
      <c r="AT221" s="205" t="s">
        <v>127</v>
      </c>
      <c r="AU221" s="205" t="s">
        <v>83</v>
      </c>
      <c r="AY221" s="15" t="s">
        <v>126</v>
      </c>
      <c r="BE221" s="206">
        <f>IF(N221="základní",J221,0)</f>
        <v>0</v>
      </c>
      <c r="BF221" s="206">
        <f>IF(N221="snížená",J221,0)</f>
        <v>0</v>
      </c>
      <c r="BG221" s="206">
        <f>IF(N221="zákl. přenesená",J221,0)</f>
        <v>0</v>
      </c>
      <c r="BH221" s="206">
        <f>IF(N221="sníž. přenesená",J221,0)</f>
        <v>0</v>
      </c>
      <c r="BI221" s="206">
        <f>IF(N221="nulová",J221,0)</f>
        <v>0</v>
      </c>
      <c r="BJ221" s="15" t="s">
        <v>83</v>
      </c>
      <c r="BK221" s="206">
        <f>ROUND(I221*H221,2)</f>
        <v>0</v>
      </c>
      <c r="BL221" s="15" t="s">
        <v>232</v>
      </c>
      <c r="BM221" s="205" t="s">
        <v>1585</v>
      </c>
    </row>
    <row r="222" s="11" customFormat="1" ht="25.92" customHeight="1">
      <c r="A222" s="11"/>
      <c r="B222" s="180"/>
      <c r="C222" s="181"/>
      <c r="D222" s="182" t="s">
        <v>74</v>
      </c>
      <c r="E222" s="183" t="s">
        <v>1586</v>
      </c>
      <c r="F222" s="183" t="s">
        <v>1587</v>
      </c>
      <c r="G222" s="181"/>
      <c r="H222" s="181"/>
      <c r="I222" s="184"/>
      <c r="J222" s="185">
        <f>BK222</f>
        <v>0</v>
      </c>
      <c r="K222" s="181"/>
      <c r="L222" s="186"/>
      <c r="M222" s="187"/>
      <c r="N222" s="188"/>
      <c r="O222" s="188"/>
      <c r="P222" s="189">
        <f>SUM(P223:P229)</f>
        <v>0</v>
      </c>
      <c r="Q222" s="188"/>
      <c r="R222" s="189">
        <f>SUM(R223:R229)</f>
        <v>0</v>
      </c>
      <c r="S222" s="188"/>
      <c r="T222" s="190">
        <f>SUM(T223:T229)</f>
        <v>0</v>
      </c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R222" s="191" t="s">
        <v>85</v>
      </c>
      <c r="AT222" s="192" t="s">
        <v>74</v>
      </c>
      <c r="AU222" s="192" t="s">
        <v>75</v>
      </c>
      <c r="AY222" s="191" t="s">
        <v>126</v>
      </c>
      <c r="BK222" s="193">
        <f>SUM(BK223:BK229)</f>
        <v>0</v>
      </c>
    </row>
    <row r="223" s="2" customFormat="1" ht="16.5" customHeight="1">
      <c r="A223" s="36"/>
      <c r="B223" s="37"/>
      <c r="C223" s="194" t="s">
        <v>1071</v>
      </c>
      <c r="D223" s="194" t="s">
        <v>127</v>
      </c>
      <c r="E223" s="195" t="s">
        <v>1588</v>
      </c>
      <c r="F223" s="196" t="s">
        <v>1589</v>
      </c>
      <c r="G223" s="197" t="s">
        <v>1374</v>
      </c>
      <c r="H223" s="198">
        <v>1</v>
      </c>
      <c r="I223" s="199"/>
      <c r="J223" s="200">
        <f>ROUND(I223*H223,2)</f>
        <v>0</v>
      </c>
      <c r="K223" s="196" t="s">
        <v>19</v>
      </c>
      <c r="L223" s="42"/>
      <c r="M223" s="201" t="s">
        <v>19</v>
      </c>
      <c r="N223" s="202" t="s">
        <v>46</v>
      </c>
      <c r="O223" s="82"/>
      <c r="P223" s="203">
        <f>O223*H223</f>
        <v>0</v>
      </c>
      <c r="Q223" s="203">
        <v>0</v>
      </c>
      <c r="R223" s="203">
        <f>Q223*H223</f>
        <v>0</v>
      </c>
      <c r="S223" s="203">
        <v>0</v>
      </c>
      <c r="T223" s="204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05" t="s">
        <v>232</v>
      </c>
      <c r="AT223" s="205" t="s">
        <v>127</v>
      </c>
      <c r="AU223" s="205" t="s">
        <v>83</v>
      </c>
      <c r="AY223" s="15" t="s">
        <v>126</v>
      </c>
      <c r="BE223" s="206">
        <f>IF(N223="základní",J223,0)</f>
        <v>0</v>
      </c>
      <c r="BF223" s="206">
        <f>IF(N223="snížená",J223,0)</f>
        <v>0</v>
      </c>
      <c r="BG223" s="206">
        <f>IF(N223="zákl. přenesená",J223,0)</f>
        <v>0</v>
      </c>
      <c r="BH223" s="206">
        <f>IF(N223="sníž. přenesená",J223,0)</f>
        <v>0</v>
      </c>
      <c r="BI223" s="206">
        <f>IF(N223="nulová",J223,0)</f>
        <v>0</v>
      </c>
      <c r="BJ223" s="15" t="s">
        <v>83</v>
      </c>
      <c r="BK223" s="206">
        <f>ROUND(I223*H223,2)</f>
        <v>0</v>
      </c>
      <c r="BL223" s="15" t="s">
        <v>232</v>
      </c>
      <c r="BM223" s="205" t="s">
        <v>1590</v>
      </c>
    </row>
    <row r="224" s="2" customFormat="1" ht="16.5" customHeight="1">
      <c r="A224" s="36"/>
      <c r="B224" s="37"/>
      <c r="C224" s="194" t="s">
        <v>1076</v>
      </c>
      <c r="D224" s="194" t="s">
        <v>127</v>
      </c>
      <c r="E224" s="195" t="s">
        <v>1591</v>
      </c>
      <c r="F224" s="196" t="s">
        <v>1592</v>
      </c>
      <c r="G224" s="197" t="s">
        <v>1374</v>
      </c>
      <c r="H224" s="198">
        <v>1</v>
      </c>
      <c r="I224" s="199"/>
      <c r="J224" s="200">
        <f>ROUND(I224*H224,2)</f>
        <v>0</v>
      </c>
      <c r="K224" s="196" t="s">
        <v>19</v>
      </c>
      <c r="L224" s="42"/>
      <c r="M224" s="201" t="s">
        <v>19</v>
      </c>
      <c r="N224" s="202" t="s">
        <v>46</v>
      </c>
      <c r="O224" s="82"/>
      <c r="P224" s="203">
        <f>O224*H224</f>
        <v>0</v>
      </c>
      <c r="Q224" s="203">
        <v>0</v>
      </c>
      <c r="R224" s="203">
        <f>Q224*H224</f>
        <v>0</v>
      </c>
      <c r="S224" s="203">
        <v>0</v>
      </c>
      <c r="T224" s="204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05" t="s">
        <v>232</v>
      </c>
      <c r="AT224" s="205" t="s">
        <v>127</v>
      </c>
      <c r="AU224" s="205" t="s">
        <v>83</v>
      </c>
      <c r="AY224" s="15" t="s">
        <v>126</v>
      </c>
      <c r="BE224" s="206">
        <f>IF(N224="základní",J224,0)</f>
        <v>0</v>
      </c>
      <c r="BF224" s="206">
        <f>IF(N224="snížená",J224,0)</f>
        <v>0</v>
      </c>
      <c r="BG224" s="206">
        <f>IF(N224="zákl. přenesená",J224,0)</f>
        <v>0</v>
      </c>
      <c r="BH224" s="206">
        <f>IF(N224="sníž. přenesená",J224,0)</f>
        <v>0</v>
      </c>
      <c r="BI224" s="206">
        <f>IF(N224="nulová",J224,0)</f>
        <v>0</v>
      </c>
      <c r="BJ224" s="15" t="s">
        <v>83</v>
      </c>
      <c r="BK224" s="206">
        <f>ROUND(I224*H224,2)</f>
        <v>0</v>
      </c>
      <c r="BL224" s="15" t="s">
        <v>232</v>
      </c>
      <c r="BM224" s="205" t="s">
        <v>1593</v>
      </c>
    </row>
    <row r="225" s="2" customFormat="1" ht="16.5" customHeight="1">
      <c r="A225" s="36"/>
      <c r="B225" s="37"/>
      <c r="C225" s="194" t="s">
        <v>1081</v>
      </c>
      <c r="D225" s="194" t="s">
        <v>127</v>
      </c>
      <c r="E225" s="195" t="s">
        <v>1594</v>
      </c>
      <c r="F225" s="196" t="s">
        <v>1595</v>
      </c>
      <c r="G225" s="197" t="s">
        <v>1374</v>
      </c>
      <c r="H225" s="198">
        <v>1</v>
      </c>
      <c r="I225" s="199"/>
      <c r="J225" s="200">
        <f>ROUND(I225*H225,2)</f>
        <v>0</v>
      </c>
      <c r="K225" s="196" t="s">
        <v>19</v>
      </c>
      <c r="L225" s="42"/>
      <c r="M225" s="201" t="s">
        <v>19</v>
      </c>
      <c r="N225" s="202" t="s">
        <v>46</v>
      </c>
      <c r="O225" s="82"/>
      <c r="P225" s="203">
        <f>O225*H225</f>
        <v>0</v>
      </c>
      <c r="Q225" s="203">
        <v>0</v>
      </c>
      <c r="R225" s="203">
        <f>Q225*H225</f>
        <v>0</v>
      </c>
      <c r="S225" s="203">
        <v>0</v>
      </c>
      <c r="T225" s="204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05" t="s">
        <v>232</v>
      </c>
      <c r="AT225" s="205" t="s">
        <v>127</v>
      </c>
      <c r="AU225" s="205" t="s">
        <v>83</v>
      </c>
      <c r="AY225" s="15" t="s">
        <v>126</v>
      </c>
      <c r="BE225" s="206">
        <f>IF(N225="základní",J225,0)</f>
        <v>0</v>
      </c>
      <c r="BF225" s="206">
        <f>IF(N225="snížená",J225,0)</f>
        <v>0</v>
      </c>
      <c r="BG225" s="206">
        <f>IF(N225="zákl. přenesená",J225,0)</f>
        <v>0</v>
      </c>
      <c r="BH225" s="206">
        <f>IF(N225="sníž. přenesená",J225,0)</f>
        <v>0</v>
      </c>
      <c r="BI225" s="206">
        <f>IF(N225="nulová",J225,0)</f>
        <v>0</v>
      </c>
      <c r="BJ225" s="15" t="s">
        <v>83</v>
      </c>
      <c r="BK225" s="206">
        <f>ROUND(I225*H225,2)</f>
        <v>0</v>
      </c>
      <c r="BL225" s="15" t="s">
        <v>232</v>
      </c>
      <c r="BM225" s="205" t="s">
        <v>1596</v>
      </c>
    </row>
    <row r="226" s="2" customFormat="1" ht="16.5" customHeight="1">
      <c r="A226" s="36"/>
      <c r="B226" s="37"/>
      <c r="C226" s="194" t="s">
        <v>1086</v>
      </c>
      <c r="D226" s="194" t="s">
        <v>127</v>
      </c>
      <c r="E226" s="195" t="s">
        <v>1597</v>
      </c>
      <c r="F226" s="196" t="s">
        <v>1598</v>
      </c>
      <c r="G226" s="197" t="s">
        <v>1374</v>
      </c>
      <c r="H226" s="198">
        <v>1</v>
      </c>
      <c r="I226" s="199"/>
      <c r="J226" s="200">
        <f>ROUND(I226*H226,2)</f>
        <v>0</v>
      </c>
      <c r="K226" s="196" t="s">
        <v>19</v>
      </c>
      <c r="L226" s="42"/>
      <c r="M226" s="201" t="s">
        <v>19</v>
      </c>
      <c r="N226" s="202" t="s">
        <v>46</v>
      </c>
      <c r="O226" s="82"/>
      <c r="P226" s="203">
        <f>O226*H226</f>
        <v>0</v>
      </c>
      <c r="Q226" s="203">
        <v>0</v>
      </c>
      <c r="R226" s="203">
        <f>Q226*H226</f>
        <v>0</v>
      </c>
      <c r="S226" s="203">
        <v>0</v>
      </c>
      <c r="T226" s="204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05" t="s">
        <v>232</v>
      </c>
      <c r="AT226" s="205" t="s">
        <v>127</v>
      </c>
      <c r="AU226" s="205" t="s">
        <v>83</v>
      </c>
      <c r="AY226" s="15" t="s">
        <v>126</v>
      </c>
      <c r="BE226" s="206">
        <f>IF(N226="základní",J226,0)</f>
        <v>0</v>
      </c>
      <c r="BF226" s="206">
        <f>IF(N226="snížená",J226,0)</f>
        <v>0</v>
      </c>
      <c r="BG226" s="206">
        <f>IF(N226="zákl. přenesená",J226,0)</f>
        <v>0</v>
      </c>
      <c r="BH226" s="206">
        <f>IF(N226="sníž. přenesená",J226,0)</f>
        <v>0</v>
      </c>
      <c r="BI226" s="206">
        <f>IF(N226="nulová",J226,0)</f>
        <v>0</v>
      </c>
      <c r="BJ226" s="15" t="s">
        <v>83</v>
      </c>
      <c r="BK226" s="206">
        <f>ROUND(I226*H226,2)</f>
        <v>0</v>
      </c>
      <c r="BL226" s="15" t="s">
        <v>232</v>
      </c>
      <c r="BM226" s="205" t="s">
        <v>1599</v>
      </c>
    </row>
    <row r="227" s="2" customFormat="1" ht="16.5" customHeight="1">
      <c r="A227" s="36"/>
      <c r="B227" s="37"/>
      <c r="C227" s="194" t="s">
        <v>1092</v>
      </c>
      <c r="D227" s="194" t="s">
        <v>127</v>
      </c>
      <c r="E227" s="195" t="s">
        <v>1600</v>
      </c>
      <c r="F227" s="196" t="s">
        <v>1601</v>
      </c>
      <c r="G227" s="197" t="s">
        <v>1374</v>
      </c>
      <c r="H227" s="198">
        <v>1</v>
      </c>
      <c r="I227" s="199"/>
      <c r="J227" s="200">
        <f>ROUND(I227*H227,2)</f>
        <v>0</v>
      </c>
      <c r="K227" s="196" t="s">
        <v>19</v>
      </c>
      <c r="L227" s="42"/>
      <c r="M227" s="201" t="s">
        <v>19</v>
      </c>
      <c r="N227" s="202" t="s">
        <v>46</v>
      </c>
      <c r="O227" s="82"/>
      <c r="P227" s="203">
        <f>O227*H227</f>
        <v>0</v>
      </c>
      <c r="Q227" s="203">
        <v>0</v>
      </c>
      <c r="R227" s="203">
        <f>Q227*H227</f>
        <v>0</v>
      </c>
      <c r="S227" s="203">
        <v>0</v>
      </c>
      <c r="T227" s="204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05" t="s">
        <v>232</v>
      </c>
      <c r="AT227" s="205" t="s">
        <v>127</v>
      </c>
      <c r="AU227" s="205" t="s">
        <v>83</v>
      </c>
      <c r="AY227" s="15" t="s">
        <v>126</v>
      </c>
      <c r="BE227" s="206">
        <f>IF(N227="základní",J227,0)</f>
        <v>0</v>
      </c>
      <c r="BF227" s="206">
        <f>IF(N227="snížená",J227,0)</f>
        <v>0</v>
      </c>
      <c r="BG227" s="206">
        <f>IF(N227="zákl. přenesená",J227,0)</f>
        <v>0</v>
      </c>
      <c r="BH227" s="206">
        <f>IF(N227="sníž. přenesená",J227,0)</f>
        <v>0</v>
      </c>
      <c r="BI227" s="206">
        <f>IF(N227="nulová",J227,0)</f>
        <v>0</v>
      </c>
      <c r="BJ227" s="15" t="s">
        <v>83</v>
      </c>
      <c r="BK227" s="206">
        <f>ROUND(I227*H227,2)</f>
        <v>0</v>
      </c>
      <c r="BL227" s="15" t="s">
        <v>232</v>
      </c>
      <c r="BM227" s="205" t="s">
        <v>1602</v>
      </c>
    </row>
    <row r="228" s="2" customFormat="1" ht="16.5" customHeight="1">
      <c r="A228" s="36"/>
      <c r="B228" s="37"/>
      <c r="C228" s="194" t="s">
        <v>1096</v>
      </c>
      <c r="D228" s="194" t="s">
        <v>127</v>
      </c>
      <c r="E228" s="195" t="s">
        <v>1603</v>
      </c>
      <c r="F228" s="196" t="s">
        <v>1604</v>
      </c>
      <c r="G228" s="197" t="s">
        <v>1387</v>
      </c>
      <c r="H228" s="198">
        <v>5</v>
      </c>
      <c r="I228" s="199"/>
      <c r="J228" s="200">
        <f>ROUND(I228*H228,2)</f>
        <v>0</v>
      </c>
      <c r="K228" s="196" t="s">
        <v>19</v>
      </c>
      <c r="L228" s="42"/>
      <c r="M228" s="201" t="s">
        <v>19</v>
      </c>
      <c r="N228" s="202" t="s">
        <v>46</v>
      </c>
      <c r="O228" s="82"/>
      <c r="P228" s="203">
        <f>O228*H228</f>
        <v>0</v>
      </c>
      <c r="Q228" s="203">
        <v>0</v>
      </c>
      <c r="R228" s="203">
        <f>Q228*H228</f>
        <v>0</v>
      </c>
      <c r="S228" s="203">
        <v>0</v>
      </c>
      <c r="T228" s="204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05" t="s">
        <v>232</v>
      </c>
      <c r="AT228" s="205" t="s">
        <v>127</v>
      </c>
      <c r="AU228" s="205" t="s">
        <v>83</v>
      </c>
      <c r="AY228" s="15" t="s">
        <v>126</v>
      </c>
      <c r="BE228" s="206">
        <f>IF(N228="základní",J228,0)</f>
        <v>0</v>
      </c>
      <c r="BF228" s="206">
        <f>IF(N228="snížená",J228,0)</f>
        <v>0</v>
      </c>
      <c r="BG228" s="206">
        <f>IF(N228="zákl. přenesená",J228,0)</f>
        <v>0</v>
      </c>
      <c r="BH228" s="206">
        <f>IF(N228="sníž. přenesená",J228,0)</f>
        <v>0</v>
      </c>
      <c r="BI228" s="206">
        <f>IF(N228="nulová",J228,0)</f>
        <v>0</v>
      </c>
      <c r="BJ228" s="15" t="s">
        <v>83</v>
      </c>
      <c r="BK228" s="206">
        <f>ROUND(I228*H228,2)</f>
        <v>0</v>
      </c>
      <c r="BL228" s="15" t="s">
        <v>232</v>
      </c>
      <c r="BM228" s="205" t="s">
        <v>1605</v>
      </c>
    </row>
    <row r="229" s="2" customFormat="1" ht="16.5" customHeight="1">
      <c r="A229" s="36"/>
      <c r="B229" s="37"/>
      <c r="C229" s="194" t="s">
        <v>1100</v>
      </c>
      <c r="D229" s="194" t="s">
        <v>127</v>
      </c>
      <c r="E229" s="195" t="s">
        <v>1606</v>
      </c>
      <c r="F229" s="196" t="s">
        <v>1607</v>
      </c>
      <c r="G229" s="197" t="s">
        <v>1387</v>
      </c>
      <c r="H229" s="198">
        <v>2</v>
      </c>
      <c r="I229" s="199"/>
      <c r="J229" s="200">
        <f>ROUND(I229*H229,2)</f>
        <v>0</v>
      </c>
      <c r="K229" s="196" t="s">
        <v>19</v>
      </c>
      <c r="L229" s="42"/>
      <c r="M229" s="201" t="s">
        <v>19</v>
      </c>
      <c r="N229" s="202" t="s">
        <v>46</v>
      </c>
      <c r="O229" s="82"/>
      <c r="P229" s="203">
        <f>O229*H229</f>
        <v>0</v>
      </c>
      <c r="Q229" s="203">
        <v>0</v>
      </c>
      <c r="R229" s="203">
        <f>Q229*H229</f>
        <v>0</v>
      </c>
      <c r="S229" s="203">
        <v>0</v>
      </c>
      <c r="T229" s="204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05" t="s">
        <v>232</v>
      </c>
      <c r="AT229" s="205" t="s">
        <v>127</v>
      </c>
      <c r="AU229" s="205" t="s">
        <v>83</v>
      </c>
      <c r="AY229" s="15" t="s">
        <v>126</v>
      </c>
      <c r="BE229" s="206">
        <f>IF(N229="základní",J229,0)</f>
        <v>0</v>
      </c>
      <c r="BF229" s="206">
        <f>IF(N229="snížená",J229,0)</f>
        <v>0</v>
      </c>
      <c r="BG229" s="206">
        <f>IF(N229="zákl. přenesená",J229,0)</f>
        <v>0</v>
      </c>
      <c r="BH229" s="206">
        <f>IF(N229="sníž. přenesená",J229,0)</f>
        <v>0</v>
      </c>
      <c r="BI229" s="206">
        <f>IF(N229="nulová",J229,0)</f>
        <v>0</v>
      </c>
      <c r="BJ229" s="15" t="s">
        <v>83</v>
      </c>
      <c r="BK229" s="206">
        <f>ROUND(I229*H229,2)</f>
        <v>0</v>
      </c>
      <c r="BL229" s="15" t="s">
        <v>232</v>
      </c>
      <c r="BM229" s="205" t="s">
        <v>1608</v>
      </c>
    </row>
    <row r="230" s="11" customFormat="1" ht="25.92" customHeight="1">
      <c r="A230" s="11"/>
      <c r="B230" s="180"/>
      <c r="C230" s="181"/>
      <c r="D230" s="182" t="s">
        <v>74</v>
      </c>
      <c r="E230" s="183" t="s">
        <v>1609</v>
      </c>
      <c r="F230" s="183" t="s">
        <v>1610</v>
      </c>
      <c r="G230" s="181"/>
      <c r="H230" s="181"/>
      <c r="I230" s="184"/>
      <c r="J230" s="185">
        <f>BK230</f>
        <v>0</v>
      </c>
      <c r="K230" s="181"/>
      <c r="L230" s="186"/>
      <c r="M230" s="187"/>
      <c r="N230" s="188"/>
      <c r="O230" s="188"/>
      <c r="P230" s="189">
        <f>P231</f>
        <v>0</v>
      </c>
      <c r="Q230" s="188"/>
      <c r="R230" s="189">
        <f>R231</f>
        <v>0</v>
      </c>
      <c r="S230" s="188"/>
      <c r="T230" s="190">
        <f>T231</f>
        <v>0</v>
      </c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R230" s="191" t="s">
        <v>85</v>
      </c>
      <c r="AT230" s="192" t="s">
        <v>74</v>
      </c>
      <c r="AU230" s="192" t="s">
        <v>75</v>
      </c>
      <c r="AY230" s="191" t="s">
        <v>126</v>
      </c>
      <c r="BK230" s="193">
        <f>BK231</f>
        <v>0</v>
      </c>
    </row>
    <row r="231" s="2" customFormat="1" ht="16.5" customHeight="1">
      <c r="A231" s="36"/>
      <c r="B231" s="37"/>
      <c r="C231" s="194" t="s">
        <v>1104</v>
      </c>
      <c r="D231" s="194" t="s">
        <v>127</v>
      </c>
      <c r="E231" s="195" t="s">
        <v>1611</v>
      </c>
      <c r="F231" s="196" t="s">
        <v>1612</v>
      </c>
      <c r="G231" s="197" t="s">
        <v>1613</v>
      </c>
      <c r="H231" s="198">
        <v>130</v>
      </c>
      <c r="I231" s="199"/>
      <c r="J231" s="200">
        <f>ROUND(I231*H231,2)</f>
        <v>0</v>
      </c>
      <c r="K231" s="196" t="s">
        <v>19</v>
      </c>
      <c r="L231" s="42"/>
      <c r="M231" s="201" t="s">
        <v>19</v>
      </c>
      <c r="N231" s="202" t="s">
        <v>46</v>
      </c>
      <c r="O231" s="82"/>
      <c r="P231" s="203">
        <f>O231*H231</f>
        <v>0</v>
      </c>
      <c r="Q231" s="203">
        <v>0</v>
      </c>
      <c r="R231" s="203">
        <f>Q231*H231</f>
        <v>0</v>
      </c>
      <c r="S231" s="203">
        <v>0</v>
      </c>
      <c r="T231" s="204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05" t="s">
        <v>232</v>
      </c>
      <c r="AT231" s="205" t="s">
        <v>127</v>
      </c>
      <c r="AU231" s="205" t="s">
        <v>83</v>
      </c>
      <c r="AY231" s="15" t="s">
        <v>126</v>
      </c>
      <c r="BE231" s="206">
        <f>IF(N231="základní",J231,0)</f>
        <v>0</v>
      </c>
      <c r="BF231" s="206">
        <f>IF(N231="snížená",J231,0)</f>
        <v>0</v>
      </c>
      <c r="BG231" s="206">
        <f>IF(N231="zákl. přenesená",J231,0)</f>
        <v>0</v>
      </c>
      <c r="BH231" s="206">
        <f>IF(N231="sníž. přenesená",J231,0)</f>
        <v>0</v>
      </c>
      <c r="BI231" s="206">
        <f>IF(N231="nulová",J231,0)</f>
        <v>0</v>
      </c>
      <c r="BJ231" s="15" t="s">
        <v>83</v>
      </c>
      <c r="BK231" s="206">
        <f>ROUND(I231*H231,2)</f>
        <v>0</v>
      </c>
      <c r="BL231" s="15" t="s">
        <v>232</v>
      </c>
      <c r="BM231" s="205" t="s">
        <v>1614</v>
      </c>
    </row>
    <row r="232" s="11" customFormat="1" ht="25.92" customHeight="1">
      <c r="A232" s="11"/>
      <c r="B232" s="180"/>
      <c r="C232" s="181"/>
      <c r="D232" s="182" t="s">
        <v>74</v>
      </c>
      <c r="E232" s="183" t="s">
        <v>1615</v>
      </c>
      <c r="F232" s="183" t="s">
        <v>1616</v>
      </c>
      <c r="G232" s="181"/>
      <c r="H232" s="181"/>
      <c r="I232" s="184"/>
      <c r="J232" s="185">
        <f>BK232</f>
        <v>0</v>
      </c>
      <c r="K232" s="181"/>
      <c r="L232" s="186"/>
      <c r="M232" s="187"/>
      <c r="N232" s="188"/>
      <c r="O232" s="188"/>
      <c r="P232" s="189">
        <f>P233+P235+P237+P242+P250+P258+P263+P266+P269+P280+P287+P290+P292</f>
        <v>0</v>
      </c>
      <c r="Q232" s="188"/>
      <c r="R232" s="189">
        <f>R233+R235+R237+R242+R250+R258+R263+R266+R269+R280+R287+R290+R292</f>
        <v>0</v>
      </c>
      <c r="S232" s="188"/>
      <c r="T232" s="190">
        <f>T233+T235+T237+T242+T250+T258+T263+T266+T269+T280+T287+T290+T292</f>
        <v>0</v>
      </c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R232" s="191" t="s">
        <v>85</v>
      </c>
      <c r="AT232" s="192" t="s">
        <v>74</v>
      </c>
      <c r="AU232" s="192" t="s">
        <v>75</v>
      </c>
      <c r="AY232" s="191" t="s">
        <v>126</v>
      </c>
      <c r="BK232" s="193">
        <f>BK233+BK235+BK237+BK242+BK250+BK258+BK263+BK266+BK269+BK280+BK287+BK290+BK292</f>
        <v>0</v>
      </c>
    </row>
    <row r="233" s="11" customFormat="1" ht="22.8" customHeight="1">
      <c r="A233" s="11"/>
      <c r="B233" s="180"/>
      <c r="C233" s="181"/>
      <c r="D233" s="182" t="s">
        <v>74</v>
      </c>
      <c r="E233" s="222" t="s">
        <v>1617</v>
      </c>
      <c r="F233" s="222" t="s">
        <v>1618</v>
      </c>
      <c r="G233" s="181"/>
      <c r="H233" s="181"/>
      <c r="I233" s="184"/>
      <c r="J233" s="223">
        <f>BK233</f>
        <v>0</v>
      </c>
      <c r="K233" s="181"/>
      <c r="L233" s="186"/>
      <c r="M233" s="187"/>
      <c r="N233" s="188"/>
      <c r="O233" s="188"/>
      <c r="P233" s="189">
        <f>P234</f>
        <v>0</v>
      </c>
      <c r="Q233" s="188"/>
      <c r="R233" s="189">
        <f>R234</f>
        <v>0</v>
      </c>
      <c r="S233" s="188"/>
      <c r="T233" s="190">
        <f>T234</f>
        <v>0</v>
      </c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R233" s="191" t="s">
        <v>85</v>
      </c>
      <c r="AT233" s="192" t="s">
        <v>74</v>
      </c>
      <c r="AU233" s="192" t="s">
        <v>83</v>
      </c>
      <c r="AY233" s="191" t="s">
        <v>126</v>
      </c>
      <c r="BK233" s="193">
        <f>BK234</f>
        <v>0</v>
      </c>
    </row>
    <row r="234" s="2" customFormat="1" ht="16.5" customHeight="1">
      <c r="A234" s="36"/>
      <c r="B234" s="37"/>
      <c r="C234" s="194" t="s">
        <v>1108</v>
      </c>
      <c r="D234" s="194" t="s">
        <v>127</v>
      </c>
      <c r="E234" s="195" t="s">
        <v>1619</v>
      </c>
      <c r="F234" s="196" t="s">
        <v>1620</v>
      </c>
      <c r="G234" s="197" t="s">
        <v>1387</v>
      </c>
      <c r="H234" s="198">
        <v>8</v>
      </c>
      <c r="I234" s="199"/>
      <c r="J234" s="200">
        <f>ROUND(I234*H234,2)</f>
        <v>0</v>
      </c>
      <c r="K234" s="196" t="s">
        <v>19</v>
      </c>
      <c r="L234" s="42"/>
      <c r="M234" s="201" t="s">
        <v>19</v>
      </c>
      <c r="N234" s="202" t="s">
        <v>46</v>
      </c>
      <c r="O234" s="82"/>
      <c r="P234" s="203">
        <f>O234*H234</f>
        <v>0</v>
      </c>
      <c r="Q234" s="203">
        <v>0</v>
      </c>
      <c r="R234" s="203">
        <f>Q234*H234</f>
        <v>0</v>
      </c>
      <c r="S234" s="203">
        <v>0</v>
      </c>
      <c r="T234" s="204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05" t="s">
        <v>232</v>
      </c>
      <c r="AT234" s="205" t="s">
        <v>127</v>
      </c>
      <c r="AU234" s="205" t="s">
        <v>85</v>
      </c>
      <c r="AY234" s="15" t="s">
        <v>126</v>
      </c>
      <c r="BE234" s="206">
        <f>IF(N234="základní",J234,0)</f>
        <v>0</v>
      </c>
      <c r="BF234" s="206">
        <f>IF(N234="snížená",J234,0)</f>
        <v>0</v>
      </c>
      <c r="BG234" s="206">
        <f>IF(N234="zákl. přenesená",J234,0)</f>
        <v>0</v>
      </c>
      <c r="BH234" s="206">
        <f>IF(N234="sníž. přenesená",J234,0)</f>
        <v>0</v>
      </c>
      <c r="BI234" s="206">
        <f>IF(N234="nulová",J234,0)</f>
        <v>0</v>
      </c>
      <c r="BJ234" s="15" t="s">
        <v>83</v>
      </c>
      <c r="BK234" s="206">
        <f>ROUND(I234*H234,2)</f>
        <v>0</v>
      </c>
      <c r="BL234" s="15" t="s">
        <v>232</v>
      </c>
      <c r="BM234" s="205" t="s">
        <v>1621</v>
      </c>
    </row>
    <row r="235" s="11" customFormat="1" ht="22.8" customHeight="1">
      <c r="A235" s="11"/>
      <c r="B235" s="180"/>
      <c r="C235" s="181"/>
      <c r="D235" s="182" t="s">
        <v>74</v>
      </c>
      <c r="E235" s="222" t="s">
        <v>1622</v>
      </c>
      <c r="F235" s="222" t="s">
        <v>1623</v>
      </c>
      <c r="G235" s="181"/>
      <c r="H235" s="181"/>
      <c r="I235" s="184"/>
      <c r="J235" s="223">
        <f>BK235</f>
        <v>0</v>
      </c>
      <c r="K235" s="181"/>
      <c r="L235" s="186"/>
      <c r="M235" s="187"/>
      <c r="N235" s="188"/>
      <c r="O235" s="188"/>
      <c r="P235" s="189">
        <f>P236</f>
        <v>0</v>
      </c>
      <c r="Q235" s="188"/>
      <c r="R235" s="189">
        <f>R236</f>
        <v>0</v>
      </c>
      <c r="S235" s="188"/>
      <c r="T235" s="190">
        <f>T236</f>
        <v>0</v>
      </c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R235" s="191" t="s">
        <v>85</v>
      </c>
      <c r="AT235" s="192" t="s">
        <v>74</v>
      </c>
      <c r="AU235" s="192" t="s">
        <v>83</v>
      </c>
      <c r="AY235" s="191" t="s">
        <v>126</v>
      </c>
      <c r="BK235" s="193">
        <f>BK236</f>
        <v>0</v>
      </c>
    </row>
    <row r="236" s="2" customFormat="1" ht="16.5" customHeight="1">
      <c r="A236" s="36"/>
      <c r="B236" s="37"/>
      <c r="C236" s="194" t="s">
        <v>1114</v>
      </c>
      <c r="D236" s="194" t="s">
        <v>127</v>
      </c>
      <c r="E236" s="195" t="s">
        <v>1624</v>
      </c>
      <c r="F236" s="196" t="s">
        <v>1625</v>
      </c>
      <c r="G236" s="197" t="s">
        <v>1374</v>
      </c>
      <c r="H236" s="198">
        <v>1</v>
      </c>
      <c r="I236" s="199"/>
      <c r="J236" s="200">
        <f>ROUND(I236*H236,2)</f>
        <v>0</v>
      </c>
      <c r="K236" s="196" t="s">
        <v>19</v>
      </c>
      <c r="L236" s="42"/>
      <c r="M236" s="201" t="s">
        <v>19</v>
      </c>
      <c r="N236" s="202" t="s">
        <v>46</v>
      </c>
      <c r="O236" s="82"/>
      <c r="P236" s="203">
        <f>O236*H236</f>
        <v>0</v>
      </c>
      <c r="Q236" s="203">
        <v>0</v>
      </c>
      <c r="R236" s="203">
        <f>Q236*H236</f>
        <v>0</v>
      </c>
      <c r="S236" s="203">
        <v>0</v>
      </c>
      <c r="T236" s="204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05" t="s">
        <v>232</v>
      </c>
      <c r="AT236" s="205" t="s">
        <v>127</v>
      </c>
      <c r="AU236" s="205" t="s">
        <v>85</v>
      </c>
      <c r="AY236" s="15" t="s">
        <v>126</v>
      </c>
      <c r="BE236" s="206">
        <f>IF(N236="základní",J236,0)</f>
        <v>0</v>
      </c>
      <c r="BF236" s="206">
        <f>IF(N236="snížená",J236,0)</f>
        <v>0</v>
      </c>
      <c r="BG236" s="206">
        <f>IF(N236="zákl. přenesená",J236,0)</f>
        <v>0</v>
      </c>
      <c r="BH236" s="206">
        <f>IF(N236="sníž. přenesená",J236,0)</f>
        <v>0</v>
      </c>
      <c r="BI236" s="206">
        <f>IF(N236="nulová",J236,0)</f>
        <v>0</v>
      </c>
      <c r="BJ236" s="15" t="s">
        <v>83</v>
      </c>
      <c r="BK236" s="206">
        <f>ROUND(I236*H236,2)</f>
        <v>0</v>
      </c>
      <c r="BL236" s="15" t="s">
        <v>232</v>
      </c>
      <c r="BM236" s="205" t="s">
        <v>1626</v>
      </c>
    </row>
    <row r="237" s="11" customFormat="1" ht="22.8" customHeight="1">
      <c r="A237" s="11"/>
      <c r="B237" s="180"/>
      <c r="C237" s="181"/>
      <c r="D237" s="182" t="s">
        <v>74</v>
      </c>
      <c r="E237" s="222" t="s">
        <v>1627</v>
      </c>
      <c r="F237" s="222" t="s">
        <v>1628</v>
      </c>
      <c r="G237" s="181"/>
      <c r="H237" s="181"/>
      <c r="I237" s="184"/>
      <c r="J237" s="223">
        <f>BK237</f>
        <v>0</v>
      </c>
      <c r="K237" s="181"/>
      <c r="L237" s="186"/>
      <c r="M237" s="187"/>
      <c r="N237" s="188"/>
      <c r="O237" s="188"/>
      <c r="P237" s="189">
        <f>SUM(P238:P241)</f>
        <v>0</v>
      </c>
      <c r="Q237" s="188"/>
      <c r="R237" s="189">
        <f>SUM(R238:R241)</f>
        <v>0</v>
      </c>
      <c r="S237" s="188"/>
      <c r="T237" s="190">
        <f>SUM(T238:T241)</f>
        <v>0</v>
      </c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R237" s="191" t="s">
        <v>85</v>
      </c>
      <c r="AT237" s="192" t="s">
        <v>74</v>
      </c>
      <c r="AU237" s="192" t="s">
        <v>83</v>
      </c>
      <c r="AY237" s="191" t="s">
        <v>126</v>
      </c>
      <c r="BK237" s="193">
        <f>SUM(BK238:BK241)</f>
        <v>0</v>
      </c>
    </row>
    <row r="238" s="2" customFormat="1" ht="16.5" customHeight="1">
      <c r="A238" s="36"/>
      <c r="B238" s="37"/>
      <c r="C238" s="194" t="s">
        <v>1119</v>
      </c>
      <c r="D238" s="194" t="s">
        <v>127</v>
      </c>
      <c r="E238" s="195" t="s">
        <v>1629</v>
      </c>
      <c r="F238" s="196" t="s">
        <v>1630</v>
      </c>
      <c r="G238" s="197" t="s">
        <v>1374</v>
      </c>
      <c r="H238" s="198">
        <v>5</v>
      </c>
      <c r="I238" s="199"/>
      <c r="J238" s="200">
        <f>ROUND(I238*H238,2)</f>
        <v>0</v>
      </c>
      <c r="K238" s="196" t="s">
        <v>19</v>
      </c>
      <c r="L238" s="42"/>
      <c r="M238" s="201" t="s">
        <v>19</v>
      </c>
      <c r="N238" s="202" t="s">
        <v>46</v>
      </c>
      <c r="O238" s="82"/>
      <c r="P238" s="203">
        <f>O238*H238</f>
        <v>0</v>
      </c>
      <c r="Q238" s="203">
        <v>0</v>
      </c>
      <c r="R238" s="203">
        <f>Q238*H238</f>
        <v>0</v>
      </c>
      <c r="S238" s="203">
        <v>0</v>
      </c>
      <c r="T238" s="204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05" t="s">
        <v>232</v>
      </c>
      <c r="AT238" s="205" t="s">
        <v>127</v>
      </c>
      <c r="AU238" s="205" t="s">
        <v>85</v>
      </c>
      <c r="AY238" s="15" t="s">
        <v>126</v>
      </c>
      <c r="BE238" s="206">
        <f>IF(N238="základní",J238,0)</f>
        <v>0</v>
      </c>
      <c r="BF238" s="206">
        <f>IF(N238="snížená",J238,0)</f>
        <v>0</v>
      </c>
      <c r="BG238" s="206">
        <f>IF(N238="zákl. přenesená",J238,0)</f>
        <v>0</v>
      </c>
      <c r="BH238" s="206">
        <f>IF(N238="sníž. přenesená",J238,0)</f>
        <v>0</v>
      </c>
      <c r="BI238" s="206">
        <f>IF(N238="nulová",J238,0)</f>
        <v>0</v>
      </c>
      <c r="BJ238" s="15" t="s">
        <v>83</v>
      </c>
      <c r="BK238" s="206">
        <f>ROUND(I238*H238,2)</f>
        <v>0</v>
      </c>
      <c r="BL238" s="15" t="s">
        <v>232</v>
      </c>
      <c r="BM238" s="205" t="s">
        <v>1631</v>
      </c>
    </row>
    <row r="239" s="2" customFormat="1" ht="16.5" customHeight="1">
      <c r="A239" s="36"/>
      <c r="B239" s="37"/>
      <c r="C239" s="194" t="s">
        <v>1125</v>
      </c>
      <c r="D239" s="194" t="s">
        <v>127</v>
      </c>
      <c r="E239" s="195" t="s">
        <v>1632</v>
      </c>
      <c r="F239" s="196" t="s">
        <v>1633</v>
      </c>
      <c r="G239" s="197" t="s">
        <v>1374</v>
      </c>
      <c r="H239" s="198">
        <v>5</v>
      </c>
      <c r="I239" s="199"/>
      <c r="J239" s="200">
        <f>ROUND(I239*H239,2)</f>
        <v>0</v>
      </c>
      <c r="K239" s="196" t="s">
        <v>19</v>
      </c>
      <c r="L239" s="42"/>
      <c r="M239" s="201" t="s">
        <v>19</v>
      </c>
      <c r="N239" s="202" t="s">
        <v>46</v>
      </c>
      <c r="O239" s="82"/>
      <c r="P239" s="203">
        <f>O239*H239</f>
        <v>0</v>
      </c>
      <c r="Q239" s="203">
        <v>0</v>
      </c>
      <c r="R239" s="203">
        <f>Q239*H239</f>
        <v>0</v>
      </c>
      <c r="S239" s="203">
        <v>0</v>
      </c>
      <c r="T239" s="204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05" t="s">
        <v>232</v>
      </c>
      <c r="AT239" s="205" t="s">
        <v>127</v>
      </c>
      <c r="AU239" s="205" t="s">
        <v>85</v>
      </c>
      <c r="AY239" s="15" t="s">
        <v>126</v>
      </c>
      <c r="BE239" s="206">
        <f>IF(N239="základní",J239,0)</f>
        <v>0</v>
      </c>
      <c r="BF239" s="206">
        <f>IF(N239="snížená",J239,0)</f>
        <v>0</v>
      </c>
      <c r="BG239" s="206">
        <f>IF(N239="zákl. přenesená",J239,0)</f>
        <v>0</v>
      </c>
      <c r="BH239" s="206">
        <f>IF(N239="sníž. přenesená",J239,0)</f>
        <v>0</v>
      </c>
      <c r="BI239" s="206">
        <f>IF(N239="nulová",J239,0)</f>
        <v>0</v>
      </c>
      <c r="BJ239" s="15" t="s">
        <v>83</v>
      </c>
      <c r="BK239" s="206">
        <f>ROUND(I239*H239,2)</f>
        <v>0</v>
      </c>
      <c r="BL239" s="15" t="s">
        <v>232</v>
      </c>
      <c r="BM239" s="205" t="s">
        <v>1634</v>
      </c>
    </row>
    <row r="240" s="2" customFormat="1" ht="16.5" customHeight="1">
      <c r="A240" s="36"/>
      <c r="B240" s="37"/>
      <c r="C240" s="194" t="s">
        <v>1133</v>
      </c>
      <c r="D240" s="194" t="s">
        <v>127</v>
      </c>
      <c r="E240" s="195" t="s">
        <v>1635</v>
      </c>
      <c r="F240" s="196" t="s">
        <v>1636</v>
      </c>
      <c r="G240" s="197" t="s">
        <v>1374</v>
      </c>
      <c r="H240" s="198">
        <v>5</v>
      </c>
      <c r="I240" s="199"/>
      <c r="J240" s="200">
        <f>ROUND(I240*H240,2)</f>
        <v>0</v>
      </c>
      <c r="K240" s="196" t="s">
        <v>19</v>
      </c>
      <c r="L240" s="42"/>
      <c r="M240" s="201" t="s">
        <v>19</v>
      </c>
      <c r="N240" s="202" t="s">
        <v>46</v>
      </c>
      <c r="O240" s="82"/>
      <c r="P240" s="203">
        <f>O240*H240</f>
        <v>0</v>
      </c>
      <c r="Q240" s="203">
        <v>0</v>
      </c>
      <c r="R240" s="203">
        <f>Q240*H240</f>
        <v>0</v>
      </c>
      <c r="S240" s="203">
        <v>0</v>
      </c>
      <c r="T240" s="204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05" t="s">
        <v>232</v>
      </c>
      <c r="AT240" s="205" t="s">
        <v>127</v>
      </c>
      <c r="AU240" s="205" t="s">
        <v>85</v>
      </c>
      <c r="AY240" s="15" t="s">
        <v>126</v>
      </c>
      <c r="BE240" s="206">
        <f>IF(N240="základní",J240,0)</f>
        <v>0</v>
      </c>
      <c r="BF240" s="206">
        <f>IF(N240="snížená",J240,0)</f>
        <v>0</v>
      </c>
      <c r="BG240" s="206">
        <f>IF(N240="zákl. přenesená",J240,0)</f>
        <v>0</v>
      </c>
      <c r="BH240" s="206">
        <f>IF(N240="sníž. přenesená",J240,0)</f>
        <v>0</v>
      </c>
      <c r="BI240" s="206">
        <f>IF(N240="nulová",J240,0)</f>
        <v>0</v>
      </c>
      <c r="BJ240" s="15" t="s">
        <v>83</v>
      </c>
      <c r="BK240" s="206">
        <f>ROUND(I240*H240,2)</f>
        <v>0</v>
      </c>
      <c r="BL240" s="15" t="s">
        <v>232</v>
      </c>
      <c r="BM240" s="205" t="s">
        <v>1637</v>
      </c>
    </row>
    <row r="241" s="2" customFormat="1" ht="16.5" customHeight="1">
      <c r="A241" s="36"/>
      <c r="B241" s="37"/>
      <c r="C241" s="194" t="s">
        <v>1138</v>
      </c>
      <c r="D241" s="194" t="s">
        <v>127</v>
      </c>
      <c r="E241" s="195" t="s">
        <v>1638</v>
      </c>
      <c r="F241" s="196" t="s">
        <v>1639</v>
      </c>
      <c r="G241" s="197" t="s">
        <v>1374</v>
      </c>
      <c r="H241" s="198">
        <v>15</v>
      </c>
      <c r="I241" s="199"/>
      <c r="J241" s="200">
        <f>ROUND(I241*H241,2)</f>
        <v>0</v>
      </c>
      <c r="K241" s="196" t="s">
        <v>19</v>
      </c>
      <c r="L241" s="42"/>
      <c r="M241" s="201" t="s">
        <v>19</v>
      </c>
      <c r="N241" s="202" t="s">
        <v>46</v>
      </c>
      <c r="O241" s="82"/>
      <c r="P241" s="203">
        <f>O241*H241</f>
        <v>0</v>
      </c>
      <c r="Q241" s="203">
        <v>0</v>
      </c>
      <c r="R241" s="203">
        <f>Q241*H241</f>
        <v>0</v>
      </c>
      <c r="S241" s="203">
        <v>0</v>
      </c>
      <c r="T241" s="204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05" t="s">
        <v>232</v>
      </c>
      <c r="AT241" s="205" t="s">
        <v>127</v>
      </c>
      <c r="AU241" s="205" t="s">
        <v>85</v>
      </c>
      <c r="AY241" s="15" t="s">
        <v>126</v>
      </c>
      <c r="BE241" s="206">
        <f>IF(N241="základní",J241,0)</f>
        <v>0</v>
      </c>
      <c r="BF241" s="206">
        <f>IF(N241="snížená",J241,0)</f>
        <v>0</v>
      </c>
      <c r="BG241" s="206">
        <f>IF(N241="zákl. přenesená",J241,0)</f>
        <v>0</v>
      </c>
      <c r="BH241" s="206">
        <f>IF(N241="sníž. přenesená",J241,0)</f>
        <v>0</v>
      </c>
      <c r="BI241" s="206">
        <f>IF(N241="nulová",J241,0)</f>
        <v>0</v>
      </c>
      <c r="BJ241" s="15" t="s">
        <v>83</v>
      </c>
      <c r="BK241" s="206">
        <f>ROUND(I241*H241,2)</f>
        <v>0</v>
      </c>
      <c r="BL241" s="15" t="s">
        <v>232</v>
      </c>
      <c r="BM241" s="205" t="s">
        <v>1640</v>
      </c>
    </row>
    <row r="242" s="11" customFormat="1" ht="22.8" customHeight="1">
      <c r="A242" s="11"/>
      <c r="B242" s="180"/>
      <c r="C242" s="181"/>
      <c r="D242" s="182" t="s">
        <v>74</v>
      </c>
      <c r="E242" s="222" t="s">
        <v>1641</v>
      </c>
      <c r="F242" s="222" t="s">
        <v>1642</v>
      </c>
      <c r="G242" s="181"/>
      <c r="H242" s="181"/>
      <c r="I242" s="184"/>
      <c r="J242" s="223">
        <f>BK242</f>
        <v>0</v>
      </c>
      <c r="K242" s="181"/>
      <c r="L242" s="186"/>
      <c r="M242" s="187"/>
      <c r="N242" s="188"/>
      <c r="O242" s="188"/>
      <c r="P242" s="189">
        <f>SUM(P243:P249)</f>
        <v>0</v>
      </c>
      <c r="Q242" s="188"/>
      <c r="R242" s="189">
        <f>SUM(R243:R249)</f>
        <v>0</v>
      </c>
      <c r="S242" s="188"/>
      <c r="T242" s="190">
        <f>SUM(T243:T249)</f>
        <v>0</v>
      </c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R242" s="191" t="s">
        <v>85</v>
      </c>
      <c r="AT242" s="192" t="s">
        <v>74</v>
      </c>
      <c r="AU242" s="192" t="s">
        <v>83</v>
      </c>
      <c r="AY242" s="191" t="s">
        <v>126</v>
      </c>
      <c r="BK242" s="193">
        <f>SUM(BK243:BK249)</f>
        <v>0</v>
      </c>
    </row>
    <row r="243" s="2" customFormat="1" ht="21.75" customHeight="1">
      <c r="A243" s="36"/>
      <c r="B243" s="37"/>
      <c r="C243" s="194" t="s">
        <v>1143</v>
      </c>
      <c r="D243" s="194" t="s">
        <v>127</v>
      </c>
      <c r="E243" s="195" t="s">
        <v>1643</v>
      </c>
      <c r="F243" s="196" t="s">
        <v>1644</v>
      </c>
      <c r="G243" s="197" t="s">
        <v>1374</v>
      </c>
      <c r="H243" s="198">
        <v>5</v>
      </c>
      <c r="I243" s="199"/>
      <c r="J243" s="200">
        <f>ROUND(I243*H243,2)</f>
        <v>0</v>
      </c>
      <c r="K243" s="196" t="s">
        <v>19</v>
      </c>
      <c r="L243" s="42"/>
      <c r="M243" s="201" t="s">
        <v>19</v>
      </c>
      <c r="N243" s="202" t="s">
        <v>46</v>
      </c>
      <c r="O243" s="82"/>
      <c r="P243" s="203">
        <f>O243*H243</f>
        <v>0</v>
      </c>
      <c r="Q243" s="203">
        <v>0</v>
      </c>
      <c r="R243" s="203">
        <f>Q243*H243</f>
        <v>0</v>
      </c>
      <c r="S243" s="203">
        <v>0</v>
      </c>
      <c r="T243" s="204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05" t="s">
        <v>232</v>
      </c>
      <c r="AT243" s="205" t="s">
        <v>127</v>
      </c>
      <c r="AU243" s="205" t="s">
        <v>85</v>
      </c>
      <c r="AY243" s="15" t="s">
        <v>126</v>
      </c>
      <c r="BE243" s="206">
        <f>IF(N243="základní",J243,0)</f>
        <v>0</v>
      </c>
      <c r="BF243" s="206">
        <f>IF(N243="snížená",J243,0)</f>
        <v>0</v>
      </c>
      <c r="BG243" s="206">
        <f>IF(N243="zákl. přenesená",J243,0)</f>
        <v>0</v>
      </c>
      <c r="BH243" s="206">
        <f>IF(N243="sníž. přenesená",J243,0)</f>
        <v>0</v>
      </c>
      <c r="BI243" s="206">
        <f>IF(N243="nulová",J243,0)</f>
        <v>0</v>
      </c>
      <c r="BJ243" s="15" t="s">
        <v>83</v>
      </c>
      <c r="BK243" s="206">
        <f>ROUND(I243*H243,2)</f>
        <v>0</v>
      </c>
      <c r="BL243" s="15" t="s">
        <v>232</v>
      </c>
      <c r="BM243" s="205" t="s">
        <v>1645</v>
      </c>
    </row>
    <row r="244" s="2" customFormat="1" ht="21.75" customHeight="1">
      <c r="A244" s="36"/>
      <c r="B244" s="37"/>
      <c r="C244" s="194" t="s">
        <v>1148</v>
      </c>
      <c r="D244" s="194" t="s">
        <v>127</v>
      </c>
      <c r="E244" s="195" t="s">
        <v>1646</v>
      </c>
      <c r="F244" s="196" t="s">
        <v>1647</v>
      </c>
      <c r="G244" s="197" t="s">
        <v>1374</v>
      </c>
      <c r="H244" s="198">
        <v>2</v>
      </c>
      <c r="I244" s="199"/>
      <c r="J244" s="200">
        <f>ROUND(I244*H244,2)</f>
        <v>0</v>
      </c>
      <c r="K244" s="196" t="s">
        <v>19</v>
      </c>
      <c r="L244" s="42"/>
      <c r="M244" s="201" t="s">
        <v>19</v>
      </c>
      <c r="N244" s="202" t="s">
        <v>46</v>
      </c>
      <c r="O244" s="82"/>
      <c r="P244" s="203">
        <f>O244*H244</f>
        <v>0</v>
      </c>
      <c r="Q244" s="203">
        <v>0</v>
      </c>
      <c r="R244" s="203">
        <f>Q244*H244</f>
        <v>0</v>
      </c>
      <c r="S244" s="203">
        <v>0</v>
      </c>
      <c r="T244" s="204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05" t="s">
        <v>232</v>
      </c>
      <c r="AT244" s="205" t="s">
        <v>127</v>
      </c>
      <c r="AU244" s="205" t="s">
        <v>85</v>
      </c>
      <c r="AY244" s="15" t="s">
        <v>126</v>
      </c>
      <c r="BE244" s="206">
        <f>IF(N244="základní",J244,0)</f>
        <v>0</v>
      </c>
      <c r="BF244" s="206">
        <f>IF(N244="snížená",J244,0)</f>
        <v>0</v>
      </c>
      <c r="BG244" s="206">
        <f>IF(N244="zákl. přenesená",J244,0)</f>
        <v>0</v>
      </c>
      <c r="BH244" s="206">
        <f>IF(N244="sníž. přenesená",J244,0)</f>
        <v>0</v>
      </c>
      <c r="BI244" s="206">
        <f>IF(N244="nulová",J244,0)</f>
        <v>0</v>
      </c>
      <c r="BJ244" s="15" t="s">
        <v>83</v>
      </c>
      <c r="BK244" s="206">
        <f>ROUND(I244*H244,2)</f>
        <v>0</v>
      </c>
      <c r="BL244" s="15" t="s">
        <v>232</v>
      </c>
      <c r="BM244" s="205" t="s">
        <v>1648</v>
      </c>
    </row>
    <row r="245" s="2" customFormat="1" ht="16.5" customHeight="1">
      <c r="A245" s="36"/>
      <c r="B245" s="37"/>
      <c r="C245" s="194" t="s">
        <v>1153</v>
      </c>
      <c r="D245" s="194" t="s">
        <v>127</v>
      </c>
      <c r="E245" s="195" t="s">
        <v>1649</v>
      </c>
      <c r="F245" s="196" t="s">
        <v>1650</v>
      </c>
      <c r="G245" s="197" t="s">
        <v>1374</v>
      </c>
      <c r="H245" s="198">
        <v>5</v>
      </c>
      <c r="I245" s="199"/>
      <c r="J245" s="200">
        <f>ROUND(I245*H245,2)</f>
        <v>0</v>
      </c>
      <c r="K245" s="196" t="s">
        <v>19</v>
      </c>
      <c r="L245" s="42"/>
      <c r="M245" s="201" t="s">
        <v>19</v>
      </c>
      <c r="N245" s="202" t="s">
        <v>46</v>
      </c>
      <c r="O245" s="82"/>
      <c r="P245" s="203">
        <f>O245*H245</f>
        <v>0</v>
      </c>
      <c r="Q245" s="203">
        <v>0</v>
      </c>
      <c r="R245" s="203">
        <f>Q245*H245</f>
        <v>0</v>
      </c>
      <c r="S245" s="203">
        <v>0</v>
      </c>
      <c r="T245" s="204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05" t="s">
        <v>232</v>
      </c>
      <c r="AT245" s="205" t="s">
        <v>127</v>
      </c>
      <c r="AU245" s="205" t="s">
        <v>85</v>
      </c>
      <c r="AY245" s="15" t="s">
        <v>126</v>
      </c>
      <c r="BE245" s="206">
        <f>IF(N245="základní",J245,0)</f>
        <v>0</v>
      </c>
      <c r="BF245" s="206">
        <f>IF(N245="snížená",J245,0)</f>
        <v>0</v>
      </c>
      <c r="BG245" s="206">
        <f>IF(N245="zákl. přenesená",J245,0)</f>
        <v>0</v>
      </c>
      <c r="BH245" s="206">
        <f>IF(N245="sníž. přenesená",J245,0)</f>
        <v>0</v>
      </c>
      <c r="BI245" s="206">
        <f>IF(N245="nulová",J245,0)</f>
        <v>0</v>
      </c>
      <c r="BJ245" s="15" t="s">
        <v>83</v>
      </c>
      <c r="BK245" s="206">
        <f>ROUND(I245*H245,2)</f>
        <v>0</v>
      </c>
      <c r="BL245" s="15" t="s">
        <v>232</v>
      </c>
      <c r="BM245" s="205" t="s">
        <v>1651</v>
      </c>
    </row>
    <row r="246" s="2" customFormat="1" ht="16.5" customHeight="1">
      <c r="A246" s="36"/>
      <c r="B246" s="37"/>
      <c r="C246" s="194" t="s">
        <v>1158</v>
      </c>
      <c r="D246" s="194" t="s">
        <v>127</v>
      </c>
      <c r="E246" s="195" t="s">
        <v>1652</v>
      </c>
      <c r="F246" s="196" t="s">
        <v>1653</v>
      </c>
      <c r="G246" s="197" t="s">
        <v>1374</v>
      </c>
      <c r="H246" s="198">
        <v>2</v>
      </c>
      <c r="I246" s="199"/>
      <c r="J246" s="200">
        <f>ROUND(I246*H246,2)</f>
        <v>0</v>
      </c>
      <c r="K246" s="196" t="s">
        <v>19</v>
      </c>
      <c r="L246" s="42"/>
      <c r="M246" s="201" t="s">
        <v>19</v>
      </c>
      <c r="N246" s="202" t="s">
        <v>46</v>
      </c>
      <c r="O246" s="82"/>
      <c r="P246" s="203">
        <f>O246*H246</f>
        <v>0</v>
      </c>
      <c r="Q246" s="203">
        <v>0</v>
      </c>
      <c r="R246" s="203">
        <f>Q246*H246</f>
        <v>0</v>
      </c>
      <c r="S246" s="203">
        <v>0</v>
      </c>
      <c r="T246" s="204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05" t="s">
        <v>232</v>
      </c>
      <c r="AT246" s="205" t="s">
        <v>127</v>
      </c>
      <c r="AU246" s="205" t="s">
        <v>85</v>
      </c>
      <c r="AY246" s="15" t="s">
        <v>126</v>
      </c>
      <c r="BE246" s="206">
        <f>IF(N246="základní",J246,0)</f>
        <v>0</v>
      </c>
      <c r="BF246" s="206">
        <f>IF(N246="snížená",J246,0)</f>
        <v>0</v>
      </c>
      <c r="BG246" s="206">
        <f>IF(N246="zákl. přenesená",J246,0)</f>
        <v>0</v>
      </c>
      <c r="BH246" s="206">
        <f>IF(N246="sníž. přenesená",J246,0)</f>
        <v>0</v>
      </c>
      <c r="BI246" s="206">
        <f>IF(N246="nulová",J246,0)</f>
        <v>0</v>
      </c>
      <c r="BJ246" s="15" t="s">
        <v>83</v>
      </c>
      <c r="BK246" s="206">
        <f>ROUND(I246*H246,2)</f>
        <v>0</v>
      </c>
      <c r="BL246" s="15" t="s">
        <v>232</v>
      </c>
      <c r="BM246" s="205" t="s">
        <v>1654</v>
      </c>
    </row>
    <row r="247" s="2" customFormat="1" ht="24.15" customHeight="1">
      <c r="A247" s="36"/>
      <c r="B247" s="37"/>
      <c r="C247" s="194" t="s">
        <v>1163</v>
      </c>
      <c r="D247" s="194" t="s">
        <v>127</v>
      </c>
      <c r="E247" s="195" t="s">
        <v>1655</v>
      </c>
      <c r="F247" s="196" t="s">
        <v>1656</v>
      </c>
      <c r="G247" s="197" t="s">
        <v>1374</v>
      </c>
      <c r="H247" s="198">
        <v>2</v>
      </c>
      <c r="I247" s="199"/>
      <c r="J247" s="200">
        <f>ROUND(I247*H247,2)</f>
        <v>0</v>
      </c>
      <c r="K247" s="196" t="s">
        <v>19</v>
      </c>
      <c r="L247" s="42"/>
      <c r="M247" s="201" t="s">
        <v>19</v>
      </c>
      <c r="N247" s="202" t="s">
        <v>46</v>
      </c>
      <c r="O247" s="82"/>
      <c r="P247" s="203">
        <f>O247*H247</f>
        <v>0</v>
      </c>
      <c r="Q247" s="203">
        <v>0</v>
      </c>
      <c r="R247" s="203">
        <f>Q247*H247</f>
        <v>0</v>
      </c>
      <c r="S247" s="203">
        <v>0</v>
      </c>
      <c r="T247" s="204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05" t="s">
        <v>232</v>
      </c>
      <c r="AT247" s="205" t="s">
        <v>127</v>
      </c>
      <c r="AU247" s="205" t="s">
        <v>85</v>
      </c>
      <c r="AY247" s="15" t="s">
        <v>126</v>
      </c>
      <c r="BE247" s="206">
        <f>IF(N247="základní",J247,0)</f>
        <v>0</v>
      </c>
      <c r="BF247" s="206">
        <f>IF(N247="snížená",J247,0)</f>
        <v>0</v>
      </c>
      <c r="BG247" s="206">
        <f>IF(N247="zákl. přenesená",J247,0)</f>
        <v>0</v>
      </c>
      <c r="BH247" s="206">
        <f>IF(N247="sníž. přenesená",J247,0)</f>
        <v>0</v>
      </c>
      <c r="BI247" s="206">
        <f>IF(N247="nulová",J247,0)</f>
        <v>0</v>
      </c>
      <c r="BJ247" s="15" t="s">
        <v>83</v>
      </c>
      <c r="BK247" s="206">
        <f>ROUND(I247*H247,2)</f>
        <v>0</v>
      </c>
      <c r="BL247" s="15" t="s">
        <v>232</v>
      </c>
      <c r="BM247" s="205" t="s">
        <v>1657</v>
      </c>
    </row>
    <row r="248" s="2" customFormat="1" ht="16.5" customHeight="1">
      <c r="A248" s="36"/>
      <c r="B248" s="37"/>
      <c r="C248" s="194" t="s">
        <v>1169</v>
      </c>
      <c r="D248" s="194" t="s">
        <v>127</v>
      </c>
      <c r="E248" s="195" t="s">
        <v>1658</v>
      </c>
      <c r="F248" s="196" t="s">
        <v>1659</v>
      </c>
      <c r="G248" s="197" t="s">
        <v>1374</v>
      </c>
      <c r="H248" s="198">
        <v>1</v>
      </c>
      <c r="I248" s="199"/>
      <c r="J248" s="200">
        <f>ROUND(I248*H248,2)</f>
        <v>0</v>
      </c>
      <c r="K248" s="196" t="s">
        <v>19</v>
      </c>
      <c r="L248" s="42"/>
      <c r="M248" s="201" t="s">
        <v>19</v>
      </c>
      <c r="N248" s="202" t="s">
        <v>46</v>
      </c>
      <c r="O248" s="82"/>
      <c r="P248" s="203">
        <f>O248*H248</f>
        <v>0</v>
      </c>
      <c r="Q248" s="203">
        <v>0</v>
      </c>
      <c r="R248" s="203">
        <f>Q248*H248</f>
        <v>0</v>
      </c>
      <c r="S248" s="203">
        <v>0</v>
      </c>
      <c r="T248" s="204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05" t="s">
        <v>232</v>
      </c>
      <c r="AT248" s="205" t="s">
        <v>127</v>
      </c>
      <c r="AU248" s="205" t="s">
        <v>85</v>
      </c>
      <c r="AY248" s="15" t="s">
        <v>126</v>
      </c>
      <c r="BE248" s="206">
        <f>IF(N248="základní",J248,0)</f>
        <v>0</v>
      </c>
      <c r="BF248" s="206">
        <f>IF(N248="snížená",J248,0)</f>
        <v>0</v>
      </c>
      <c r="BG248" s="206">
        <f>IF(N248="zákl. přenesená",J248,0)</f>
        <v>0</v>
      </c>
      <c r="BH248" s="206">
        <f>IF(N248="sníž. přenesená",J248,0)</f>
        <v>0</v>
      </c>
      <c r="BI248" s="206">
        <f>IF(N248="nulová",J248,0)</f>
        <v>0</v>
      </c>
      <c r="BJ248" s="15" t="s">
        <v>83</v>
      </c>
      <c r="BK248" s="206">
        <f>ROUND(I248*H248,2)</f>
        <v>0</v>
      </c>
      <c r="BL248" s="15" t="s">
        <v>232</v>
      </c>
      <c r="BM248" s="205" t="s">
        <v>1660</v>
      </c>
    </row>
    <row r="249" s="2" customFormat="1" ht="16.5" customHeight="1">
      <c r="A249" s="36"/>
      <c r="B249" s="37"/>
      <c r="C249" s="194" t="s">
        <v>1174</v>
      </c>
      <c r="D249" s="194" t="s">
        <v>127</v>
      </c>
      <c r="E249" s="195" t="s">
        <v>1661</v>
      </c>
      <c r="F249" s="196" t="s">
        <v>1662</v>
      </c>
      <c r="G249" s="197" t="s">
        <v>1374</v>
      </c>
      <c r="H249" s="198">
        <v>1</v>
      </c>
      <c r="I249" s="199"/>
      <c r="J249" s="200">
        <f>ROUND(I249*H249,2)</f>
        <v>0</v>
      </c>
      <c r="K249" s="196" t="s">
        <v>19</v>
      </c>
      <c r="L249" s="42"/>
      <c r="M249" s="201" t="s">
        <v>19</v>
      </c>
      <c r="N249" s="202" t="s">
        <v>46</v>
      </c>
      <c r="O249" s="82"/>
      <c r="P249" s="203">
        <f>O249*H249</f>
        <v>0</v>
      </c>
      <c r="Q249" s="203">
        <v>0</v>
      </c>
      <c r="R249" s="203">
        <f>Q249*H249</f>
        <v>0</v>
      </c>
      <c r="S249" s="203">
        <v>0</v>
      </c>
      <c r="T249" s="204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05" t="s">
        <v>232</v>
      </c>
      <c r="AT249" s="205" t="s">
        <v>127</v>
      </c>
      <c r="AU249" s="205" t="s">
        <v>85</v>
      </c>
      <c r="AY249" s="15" t="s">
        <v>126</v>
      </c>
      <c r="BE249" s="206">
        <f>IF(N249="základní",J249,0)</f>
        <v>0</v>
      </c>
      <c r="BF249" s="206">
        <f>IF(N249="snížená",J249,0)</f>
        <v>0</v>
      </c>
      <c r="BG249" s="206">
        <f>IF(N249="zákl. přenesená",J249,0)</f>
        <v>0</v>
      </c>
      <c r="BH249" s="206">
        <f>IF(N249="sníž. přenesená",J249,0)</f>
        <v>0</v>
      </c>
      <c r="BI249" s="206">
        <f>IF(N249="nulová",J249,0)</f>
        <v>0</v>
      </c>
      <c r="BJ249" s="15" t="s">
        <v>83</v>
      </c>
      <c r="BK249" s="206">
        <f>ROUND(I249*H249,2)</f>
        <v>0</v>
      </c>
      <c r="BL249" s="15" t="s">
        <v>232</v>
      </c>
      <c r="BM249" s="205" t="s">
        <v>1663</v>
      </c>
    </row>
    <row r="250" s="11" customFormat="1" ht="22.8" customHeight="1">
      <c r="A250" s="11"/>
      <c r="B250" s="180"/>
      <c r="C250" s="181"/>
      <c r="D250" s="182" t="s">
        <v>74</v>
      </c>
      <c r="E250" s="222" t="s">
        <v>1664</v>
      </c>
      <c r="F250" s="222" t="s">
        <v>1665</v>
      </c>
      <c r="G250" s="181"/>
      <c r="H250" s="181"/>
      <c r="I250" s="184"/>
      <c r="J250" s="223">
        <f>BK250</f>
        <v>0</v>
      </c>
      <c r="K250" s="181"/>
      <c r="L250" s="186"/>
      <c r="M250" s="187"/>
      <c r="N250" s="188"/>
      <c r="O250" s="188"/>
      <c r="P250" s="189">
        <f>SUM(P251:P257)</f>
        <v>0</v>
      </c>
      <c r="Q250" s="188"/>
      <c r="R250" s="189">
        <f>SUM(R251:R257)</f>
        <v>0</v>
      </c>
      <c r="S250" s="188"/>
      <c r="T250" s="190">
        <f>SUM(T251:T257)</f>
        <v>0</v>
      </c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R250" s="191" t="s">
        <v>85</v>
      </c>
      <c r="AT250" s="192" t="s">
        <v>74</v>
      </c>
      <c r="AU250" s="192" t="s">
        <v>83</v>
      </c>
      <c r="AY250" s="191" t="s">
        <v>126</v>
      </c>
      <c r="BK250" s="193">
        <f>SUM(BK251:BK257)</f>
        <v>0</v>
      </c>
    </row>
    <row r="251" s="2" customFormat="1" ht="16.5" customHeight="1">
      <c r="A251" s="36"/>
      <c r="B251" s="37"/>
      <c r="C251" s="194" t="s">
        <v>1181</v>
      </c>
      <c r="D251" s="194" t="s">
        <v>127</v>
      </c>
      <c r="E251" s="195" t="s">
        <v>1666</v>
      </c>
      <c r="F251" s="196" t="s">
        <v>1667</v>
      </c>
      <c r="G251" s="197" t="s">
        <v>266</v>
      </c>
      <c r="H251" s="198">
        <v>25</v>
      </c>
      <c r="I251" s="199"/>
      <c r="J251" s="200">
        <f>ROUND(I251*H251,2)</f>
        <v>0</v>
      </c>
      <c r="K251" s="196" t="s">
        <v>19</v>
      </c>
      <c r="L251" s="42"/>
      <c r="M251" s="201" t="s">
        <v>19</v>
      </c>
      <c r="N251" s="202" t="s">
        <v>46</v>
      </c>
      <c r="O251" s="82"/>
      <c r="P251" s="203">
        <f>O251*H251</f>
        <v>0</v>
      </c>
      <c r="Q251" s="203">
        <v>0</v>
      </c>
      <c r="R251" s="203">
        <f>Q251*H251</f>
        <v>0</v>
      </c>
      <c r="S251" s="203">
        <v>0</v>
      </c>
      <c r="T251" s="204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05" t="s">
        <v>232</v>
      </c>
      <c r="AT251" s="205" t="s">
        <v>127</v>
      </c>
      <c r="AU251" s="205" t="s">
        <v>85</v>
      </c>
      <c r="AY251" s="15" t="s">
        <v>126</v>
      </c>
      <c r="BE251" s="206">
        <f>IF(N251="základní",J251,0)</f>
        <v>0</v>
      </c>
      <c r="BF251" s="206">
        <f>IF(N251="snížená",J251,0)</f>
        <v>0</v>
      </c>
      <c r="BG251" s="206">
        <f>IF(N251="zákl. přenesená",J251,0)</f>
        <v>0</v>
      </c>
      <c r="BH251" s="206">
        <f>IF(N251="sníž. přenesená",J251,0)</f>
        <v>0</v>
      </c>
      <c r="BI251" s="206">
        <f>IF(N251="nulová",J251,0)</f>
        <v>0</v>
      </c>
      <c r="BJ251" s="15" t="s">
        <v>83</v>
      </c>
      <c r="BK251" s="206">
        <f>ROUND(I251*H251,2)</f>
        <v>0</v>
      </c>
      <c r="BL251" s="15" t="s">
        <v>232</v>
      </c>
      <c r="BM251" s="205" t="s">
        <v>1668</v>
      </c>
    </row>
    <row r="252" s="2" customFormat="1" ht="16.5" customHeight="1">
      <c r="A252" s="36"/>
      <c r="B252" s="37"/>
      <c r="C252" s="194" t="s">
        <v>1186</v>
      </c>
      <c r="D252" s="194" t="s">
        <v>127</v>
      </c>
      <c r="E252" s="195" t="s">
        <v>1669</v>
      </c>
      <c r="F252" s="196" t="s">
        <v>1670</v>
      </c>
      <c r="G252" s="197" t="s">
        <v>266</v>
      </c>
      <c r="H252" s="198">
        <v>230</v>
      </c>
      <c r="I252" s="199"/>
      <c r="J252" s="200">
        <f>ROUND(I252*H252,2)</f>
        <v>0</v>
      </c>
      <c r="K252" s="196" t="s">
        <v>19</v>
      </c>
      <c r="L252" s="42"/>
      <c r="M252" s="201" t="s">
        <v>19</v>
      </c>
      <c r="N252" s="202" t="s">
        <v>46</v>
      </c>
      <c r="O252" s="82"/>
      <c r="P252" s="203">
        <f>O252*H252</f>
        <v>0</v>
      </c>
      <c r="Q252" s="203">
        <v>0</v>
      </c>
      <c r="R252" s="203">
        <f>Q252*H252</f>
        <v>0</v>
      </c>
      <c r="S252" s="203">
        <v>0</v>
      </c>
      <c r="T252" s="204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05" t="s">
        <v>232</v>
      </c>
      <c r="AT252" s="205" t="s">
        <v>127</v>
      </c>
      <c r="AU252" s="205" t="s">
        <v>85</v>
      </c>
      <c r="AY252" s="15" t="s">
        <v>126</v>
      </c>
      <c r="BE252" s="206">
        <f>IF(N252="základní",J252,0)</f>
        <v>0</v>
      </c>
      <c r="BF252" s="206">
        <f>IF(N252="snížená",J252,0)</f>
        <v>0</v>
      </c>
      <c r="BG252" s="206">
        <f>IF(N252="zákl. přenesená",J252,0)</f>
        <v>0</v>
      </c>
      <c r="BH252" s="206">
        <f>IF(N252="sníž. přenesená",J252,0)</f>
        <v>0</v>
      </c>
      <c r="BI252" s="206">
        <f>IF(N252="nulová",J252,0)</f>
        <v>0</v>
      </c>
      <c r="BJ252" s="15" t="s">
        <v>83</v>
      </c>
      <c r="BK252" s="206">
        <f>ROUND(I252*H252,2)</f>
        <v>0</v>
      </c>
      <c r="BL252" s="15" t="s">
        <v>232</v>
      </c>
      <c r="BM252" s="205" t="s">
        <v>1671</v>
      </c>
    </row>
    <row r="253" s="2" customFormat="1" ht="16.5" customHeight="1">
      <c r="A253" s="36"/>
      <c r="B253" s="37"/>
      <c r="C253" s="194" t="s">
        <v>1191</v>
      </c>
      <c r="D253" s="194" t="s">
        <v>127</v>
      </c>
      <c r="E253" s="195" t="s">
        <v>1672</v>
      </c>
      <c r="F253" s="196" t="s">
        <v>1673</v>
      </c>
      <c r="G253" s="197" t="s">
        <v>266</v>
      </c>
      <c r="H253" s="198">
        <v>460</v>
      </c>
      <c r="I253" s="199"/>
      <c r="J253" s="200">
        <f>ROUND(I253*H253,2)</f>
        <v>0</v>
      </c>
      <c r="K253" s="196" t="s">
        <v>19</v>
      </c>
      <c r="L253" s="42"/>
      <c r="M253" s="201" t="s">
        <v>19</v>
      </c>
      <c r="N253" s="202" t="s">
        <v>46</v>
      </c>
      <c r="O253" s="82"/>
      <c r="P253" s="203">
        <f>O253*H253</f>
        <v>0</v>
      </c>
      <c r="Q253" s="203">
        <v>0</v>
      </c>
      <c r="R253" s="203">
        <f>Q253*H253</f>
        <v>0</v>
      </c>
      <c r="S253" s="203">
        <v>0</v>
      </c>
      <c r="T253" s="204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05" t="s">
        <v>232</v>
      </c>
      <c r="AT253" s="205" t="s">
        <v>127</v>
      </c>
      <c r="AU253" s="205" t="s">
        <v>85</v>
      </c>
      <c r="AY253" s="15" t="s">
        <v>126</v>
      </c>
      <c r="BE253" s="206">
        <f>IF(N253="základní",J253,0)</f>
        <v>0</v>
      </c>
      <c r="BF253" s="206">
        <f>IF(N253="snížená",J253,0)</f>
        <v>0</v>
      </c>
      <c r="BG253" s="206">
        <f>IF(N253="zákl. přenesená",J253,0)</f>
        <v>0</v>
      </c>
      <c r="BH253" s="206">
        <f>IF(N253="sníž. přenesená",J253,0)</f>
        <v>0</v>
      </c>
      <c r="BI253" s="206">
        <f>IF(N253="nulová",J253,0)</f>
        <v>0</v>
      </c>
      <c r="BJ253" s="15" t="s">
        <v>83</v>
      </c>
      <c r="BK253" s="206">
        <f>ROUND(I253*H253,2)</f>
        <v>0</v>
      </c>
      <c r="BL253" s="15" t="s">
        <v>232</v>
      </c>
      <c r="BM253" s="205" t="s">
        <v>1674</v>
      </c>
    </row>
    <row r="254" s="2" customFormat="1" ht="16.5" customHeight="1">
      <c r="A254" s="36"/>
      <c r="B254" s="37"/>
      <c r="C254" s="194" t="s">
        <v>1196</v>
      </c>
      <c r="D254" s="194" t="s">
        <v>127</v>
      </c>
      <c r="E254" s="195" t="s">
        <v>1675</v>
      </c>
      <c r="F254" s="196" t="s">
        <v>1676</v>
      </c>
      <c r="G254" s="197" t="s">
        <v>266</v>
      </c>
      <c r="H254" s="198">
        <v>60</v>
      </c>
      <c r="I254" s="199"/>
      <c r="J254" s="200">
        <f>ROUND(I254*H254,2)</f>
        <v>0</v>
      </c>
      <c r="K254" s="196" t="s">
        <v>19</v>
      </c>
      <c r="L254" s="42"/>
      <c r="M254" s="201" t="s">
        <v>19</v>
      </c>
      <c r="N254" s="202" t="s">
        <v>46</v>
      </c>
      <c r="O254" s="82"/>
      <c r="P254" s="203">
        <f>O254*H254</f>
        <v>0</v>
      </c>
      <c r="Q254" s="203">
        <v>0</v>
      </c>
      <c r="R254" s="203">
        <f>Q254*H254</f>
        <v>0</v>
      </c>
      <c r="S254" s="203">
        <v>0</v>
      </c>
      <c r="T254" s="204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05" t="s">
        <v>232</v>
      </c>
      <c r="AT254" s="205" t="s">
        <v>127</v>
      </c>
      <c r="AU254" s="205" t="s">
        <v>85</v>
      </c>
      <c r="AY254" s="15" t="s">
        <v>126</v>
      </c>
      <c r="BE254" s="206">
        <f>IF(N254="základní",J254,0)</f>
        <v>0</v>
      </c>
      <c r="BF254" s="206">
        <f>IF(N254="snížená",J254,0)</f>
        <v>0</v>
      </c>
      <c r="BG254" s="206">
        <f>IF(N254="zákl. přenesená",J254,0)</f>
        <v>0</v>
      </c>
      <c r="BH254" s="206">
        <f>IF(N254="sníž. přenesená",J254,0)</f>
        <v>0</v>
      </c>
      <c r="BI254" s="206">
        <f>IF(N254="nulová",J254,0)</f>
        <v>0</v>
      </c>
      <c r="BJ254" s="15" t="s">
        <v>83</v>
      </c>
      <c r="BK254" s="206">
        <f>ROUND(I254*H254,2)</f>
        <v>0</v>
      </c>
      <c r="BL254" s="15" t="s">
        <v>232</v>
      </c>
      <c r="BM254" s="205" t="s">
        <v>1677</v>
      </c>
    </row>
    <row r="255" s="2" customFormat="1" ht="16.5" customHeight="1">
      <c r="A255" s="36"/>
      <c r="B255" s="37"/>
      <c r="C255" s="194" t="s">
        <v>1201</v>
      </c>
      <c r="D255" s="194" t="s">
        <v>127</v>
      </c>
      <c r="E255" s="195" t="s">
        <v>1678</v>
      </c>
      <c r="F255" s="196" t="s">
        <v>1679</v>
      </c>
      <c r="G255" s="197" t="s">
        <v>266</v>
      </c>
      <c r="H255" s="198">
        <v>460</v>
      </c>
      <c r="I255" s="199"/>
      <c r="J255" s="200">
        <f>ROUND(I255*H255,2)</f>
        <v>0</v>
      </c>
      <c r="K255" s="196" t="s">
        <v>19</v>
      </c>
      <c r="L255" s="42"/>
      <c r="M255" s="201" t="s">
        <v>19</v>
      </c>
      <c r="N255" s="202" t="s">
        <v>46</v>
      </c>
      <c r="O255" s="82"/>
      <c r="P255" s="203">
        <f>O255*H255</f>
        <v>0</v>
      </c>
      <c r="Q255" s="203">
        <v>0</v>
      </c>
      <c r="R255" s="203">
        <f>Q255*H255</f>
        <v>0</v>
      </c>
      <c r="S255" s="203">
        <v>0</v>
      </c>
      <c r="T255" s="204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05" t="s">
        <v>232</v>
      </c>
      <c r="AT255" s="205" t="s">
        <v>127</v>
      </c>
      <c r="AU255" s="205" t="s">
        <v>85</v>
      </c>
      <c r="AY255" s="15" t="s">
        <v>126</v>
      </c>
      <c r="BE255" s="206">
        <f>IF(N255="základní",J255,0)</f>
        <v>0</v>
      </c>
      <c r="BF255" s="206">
        <f>IF(N255="snížená",J255,0)</f>
        <v>0</v>
      </c>
      <c r="BG255" s="206">
        <f>IF(N255="zákl. přenesená",J255,0)</f>
        <v>0</v>
      </c>
      <c r="BH255" s="206">
        <f>IF(N255="sníž. přenesená",J255,0)</f>
        <v>0</v>
      </c>
      <c r="BI255" s="206">
        <f>IF(N255="nulová",J255,0)</f>
        <v>0</v>
      </c>
      <c r="BJ255" s="15" t="s">
        <v>83</v>
      </c>
      <c r="BK255" s="206">
        <f>ROUND(I255*H255,2)</f>
        <v>0</v>
      </c>
      <c r="BL255" s="15" t="s">
        <v>232</v>
      </c>
      <c r="BM255" s="205" t="s">
        <v>1680</v>
      </c>
    </row>
    <row r="256" s="2" customFormat="1" ht="16.5" customHeight="1">
      <c r="A256" s="36"/>
      <c r="B256" s="37"/>
      <c r="C256" s="194" t="s">
        <v>1207</v>
      </c>
      <c r="D256" s="194" t="s">
        <v>127</v>
      </c>
      <c r="E256" s="195" t="s">
        <v>1681</v>
      </c>
      <c r="F256" s="196" t="s">
        <v>1682</v>
      </c>
      <c r="G256" s="197" t="s">
        <v>266</v>
      </c>
      <c r="H256" s="198">
        <v>150</v>
      </c>
      <c r="I256" s="199"/>
      <c r="J256" s="200">
        <f>ROUND(I256*H256,2)</f>
        <v>0</v>
      </c>
      <c r="K256" s="196" t="s">
        <v>19</v>
      </c>
      <c r="L256" s="42"/>
      <c r="M256" s="201" t="s">
        <v>19</v>
      </c>
      <c r="N256" s="202" t="s">
        <v>46</v>
      </c>
      <c r="O256" s="82"/>
      <c r="P256" s="203">
        <f>O256*H256</f>
        <v>0</v>
      </c>
      <c r="Q256" s="203">
        <v>0</v>
      </c>
      <c r="R256" s="203">
        <f>Q256*H256</f>
        <v>0</v>
      </c>
      <c r="S256" s="203">
        <v>0</v>
      </c>
      <c r="T256" s="204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05" t="s">
        <v>232</v>
      </c>
      <c r="AT256" s="205" t="s">
        <v>127</v>
      </c>
      <c r="AU256" s="205" t="s">
        <v>85</v>
      </c>
      <c r="AY256" s="15" t="s">
        <v>126</v>
      </c>
      <c r="BE256" s="206">
        <f>IF(N256="základní",J256,0)</f>
        <v>0</v>
      </c>
      <c r="BF256" s="206">
        <f>IF(N256="snížená",J256,0)</f>
        <v>0</v>
      </c>
      <c r="BG256" s="206">
        <f>IF(N256="zákl. přenesená",J256,0)</f>
        <v>0</v>
      </c>
      <c r="BH256" s="206">
        <f>IF(N256="sníž. přenesená",J256,0)</f>
        <v>0</v>
      </c>
      <c r="BI256" s="206">
        <f>IF(N256="nulová",J256,0)</f>
        <v>0</v>
      </c>
      <c r="BJ256" s="15" t="s">
        <v>83</v>
      </c>
      <c r="BK256" s="206">
        <f>ROUND(I256*H256,2)</f>
        <v>0</v>
      </c>
      <c r="BL256" s="15" t="s">
        <v>232</v>
      </c>
      <c r="BM256" s="205" t="s">
        <v>1683</v>
      </c>
    </row>
    <row r="257" s="2" customFormat="1" ht="16.5" customHeight="1">
      <c r="A257" s="36"/>
      <c r="B257" s="37"/>
      <c r="C257" s="194" t="s">
        <v>1212</v>
      </c>
      <c r="D257" s="194" t="s">
        <v>127</v>
      </c>
      <c r="E257" s="195" t="s">
        <v>1684</v>
      </c>
      <c r="F257" s="196" t="s">
        <v>1685</v>
      </c>
      <c r="G257" s="197" t="s">
        <v>266</v>
      </c>
      <c r="H257" s="198">
        <v>590</v>
      </c>
      <c r="I257" s="199"/>
      <c r="J257" s="200">
        <f>ROUND(I257*H257,2)</f>
        <v>0</v>
      </c>
      <c r="K257" s="196" t="s">
        <v>19</v>
      </c>
      <c r="L257" s="42"/>
      <c r="M257" s="201" t="s">
        <v>19</v>
      </c>
      <c r="N257" s="202" t="s">
        <v>46</v>
      </c>
      <c r="O257" s="82"/>
      <c r="P257" s="203">
        <f>O257*H257</f>
        <v>0</v>
      </c>
      <c r="Q257" s="203">
        <v>0</v>
      </c>
      <c r="R257" s="203">
        <f>Q257*H257</f>
        <v>0</v>
      </c>
      <c r="S257" s="203">
        <v>0</v>
      </c>
      <c r="T257" s="204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05" t="s">
        <v>232</v>
      </c>
      <c r="AT257" s="205" t="s">
        <v>127</v>
      </c>
      <c r="AU257" s="205" t="s">
        <v>85</v>
      </c>
      <c r="AY257" s="15" t="s">
        <v>126</v>
      </c>
      <c r="BE257" s="206">
        <f>IF(N257="základní",J257,0)</f>
        <v>0</v>
      </c>
      <c r="BF257" s="206">
        <f>IF(N257="snížená",J257,0)</f>
        <v>0</v>
      </c>
      <c r="BG257" s="206">
        <f>IF(N257="zákl. přenesená",J257,0)</f>
        <v>0</v>
      </c>
      <c r="BH257" s="206">
        <f>IF(N257="sníž. přenesená",J257,0)</f>
        <v>0</v>
      </c>
      <c r="BI257" s="206">
        <f>IF(N257="nulová",J257,0)</f>
        <v>0</v>
      </c>
      <c r="BJ257" s="15" t="s">
        <v>83</v>
      </c>
      <c r="BK257" s="206">
        <f>ROUND(I257*H257,2)</f>
        <v>0</v>
      </c>
      <c r="BL257" s="15" t="s">
        <v>232</v>
      </c>
      <c r="BM257" s="205" t="s">
        <v>1686</v>
      </c>
    </row>
    <row r="258" s="11" customFormat="1" ht="22.8" customHeight="1">
      <c r="A258" s="11"/>
      <c r="B258" s="180"/>
      <c r="C258" s="181"/>
      <c r="D258" s="182" t="s">
        <v>74</v>
      </c>
      <c r="E258" s="222" t="s">
        <v>1687</v>
      </c>
      <c r="F258" s="222" t="s">
        <v>1688</v>
      </c>
      <c r="G258" s="181"/>
      <c r="H258" s="181"/>
      <c r="I258" s="184"/>
      <c r="J258" s="223">
        <f>BK258</f>
        <v>0</v>
      </c>
      <c r="K258" s="181"/>
      <c r="L258" s="186"/>
      <c r="M258" s="187"/>
      <c r="N258" s="188"/>
      <c r="O258" s="188"/>
      <c r="P258" s="189">
        <f>SUM(P259:P262)</f>
        <v>0</v>
      </c>
      <c r="Q258" s="188"/>
      <c r="R258" s="189">
        <f>SUM(R259:R262)</f>
        <v>0</v>
      </c>
      <c r="S258" s="188"/>
      <c r="T258" s="190">
        <f>SUM(T259:T262)</f>
        <v>0</v>
      </c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R258" s="191" t="s">
        <v>85</v>
      </c>
      <c r="AT258" s="192" t="s">
        <v>74</v>
      </c>
      <c r="AU258" s="192" t="s">
        <v>83</v>
      </c>
      <c r="AY258" s="191" t="s">
        <v>126</v>
      </c>
      <c r="BK258" s="193">
        <f>SUM(BK259:BK262)</f>
        <v>0</v>
      </c>
    </row>
    <row r="259" s="2" customFormat="1" ht="16.5" customHeight="1">
      <c r="A259" s="36"/>
      <c r="B259" s="37"/>
      <c r="C259" s="194" t="s">
        <v>1217</v>
      </c>
      <c r="D259" s="194" t="s">
        <v>127</v>
      </c>
      <c r="E259" s="195" t="s">
        <v>1689</v>
      </c>
      <c r="F259" s="196" t="s">
        <v>1690</v>
      </c>
      <c r="G259" s="197" t="s">
        <v>266</v>
      </c>
      <c r="H259" s="198">
        <v>450</v>
      </c>
      <c r="I259" s="199"/>
      <c r="J259" s="200">
        <f>ROUND(I259*H259,2)</f>
        <v>0</v>
      </c>
      <c r="K259" s="196" t="s">
        <v>19</v>
      </c>
      <c r="L259" s="42"/>
      <c r="M259" s="201" t="s">
        <v>19</v>
      </c>
      <c r="N259" s="202" t="s">
        <v>46</v>
      </c>
      <c r="O259" s="82"/>
      <c r="P259" s="203">
        <f>O259*H259</f>
        <v>0</v>
      </c>
      <c r="Q259" s="203">
        <v>0</v>
      </c>
      <c r="R259" s="203">
        <f>Q259*H259</f>
        <v>0</v>
      </c>
      <c r="S259" s="203">
        <v>0</v>
      </c>
      <c r="T259" s="204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05" t="s">
        <v>232</v>
      </c>
      <c r="AT259" s="205" t="s">
        <v>127</v>
      </c>
      <c r="AU259" s="205" t="s">
        <v>85</v>
      </c>
      <c r="AY259" s="15" t="s">
        <v>126</v>
      </c>
      <c r="BE259" s="206">
        <f>IF(N259="základní",J259,0)</f>
        <v>0</v>
      </c>
      <c r="BF259" s="206">
        <f>IF(N259="snížená",J259,0)</f>
        <v>0</v>
      </c>
      <c r="BG259" s="206">
        <f>IF(N259="zákl. přenesená",J259,0)</f>
        <v>0</v>
      </c>
      <c r="BH259" s="206">
        <f>IF(N259="sníž. přenesená",J259,0)</f>
        <v>0</v>
      </c>
      <c r="BI259" s="206">
        <f>IF(N259="nulová",J259,0)</f>
        <v>0</v>
      </c>
      <c r="BJ259" s="15" t="s">
        <v>83</v>
      </c>
      <c r="BK259" s="206">
        <f>ROUND(I259*H259,2)</f>
        <v>0</v>
      </c>
      <c r="BL259" s="15" t="s">
        <v>232</v>
      </c>
      <c r="BM259" s="205" t="s">
        <v>1691</v>
      </c>
    </row>
    <row r="260" s="2" customFormat="1" ht="16.5" customHeight="1">
      <c r="A260" s="36"/>
      <c r="B260" s="37"/>
      <c r="C260" s="194" t="s">
        <v>1222</v>
      </c>
      <c r="D260" s="194" t="s">
        <v>127</v>
      </c>
      <c r="E260" s="195" t="s">
        <v>1692</v>
      </c>
      <c r="F260" s="196" t="s">
        <v>1693</v>
      </c>
      <c r="G260" s="197" t="s">
        <v>266</v>
      </c>
      <c r="H260" s="198">
        <v>285</v>
      </c>
      <c r="I260" s="199"/>
      <c r="J260" s="200">
        <f>ROUND(I260*H260,2)</f>
        <v>0</v>
      </c>
      <c r="K260" s="196" t="s">
        <v>19</v>
      </c>
      <c r="L260" s="42"/>
      <c r="M260" s="201" t="s">
        <v>19</v>
      </c>
      <c r="N260" s="202" t="s">
        <v>46</v>
      </c>
      <c r="O260" s="82"/>
      <c r="P260" s="203">
        <f>O260*H260</f>
        <v>0</v>
      </c>
      <c r="Q260" s="203">
        <v>0</v>
      </c>
      <c r="R260" s="203">
        <f>Q260*H260</f>
        <v>0</v>
      </c>
      <c r="S260" s="203">
        <v>0</v>
      </c>
      <c r="T260" s="204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05" t="s">
        <v>232</v>
      </c>
      <c r="AT260" s="205" t="s">
        <v>127</v>
      </c>
      <c r="AU260" s="205" t="s">
        <v>85</v>
      </c>
      <c r="AY260" s="15" t="s">
        <v>126</v>
      </c>
      <c r="BE260" s="206">
        <f>IF(N260="základní",J260,0)</f>
        <v>0</v>
      </c>
      <c r="BF260" s="206">
        <f>IF(N260="snížená",J260,0)</f>
        <v>0</v>
      </c>
      <c r="BG260" s="206">
        <f>IF(N260="zákl. přenesená",J260,0)</f>
        <v>0</v>
      </c>
      <c r="BH260" s="206">
        <f>IF(N260="sníž. přenesená",J260,0)</f>
        <v>0</v>
      </c>
      <c r="BI260" s="206">
        <f>IF(N260="nulová",J260,0)</f>
        <v>0</v>
      </c>
      <c r="BJ260" s="15" t="s">
        <v>83</v>
      </c>
      <c r="BK260" s="206">
        <f>ROUND(I260*H260,2)</f>
        <v>0</v>
      </c>
      <c r="BL260" s="15" t="s">
        <v>232</v>
      </c>
      <c r="BM260" s="205" t="s">
        <v>1694</v>
      </c>
    </row>
    <row r="261" s="2" customFormat="1" ht="16.5" customHeight="1">
      <c r="A261" s="36"/>
      <c r="B261" s="37"/>
      <c r="C261" s="194" t="s">
        <v>1230</v>
      </c>
      <c r="D261" s="194" t="s">
        <v>127</v>
      </c>
      <c r="E261" s="195" t="s">
        <v>1695</v>
      </c>
      <c r="F261" s="196" t="s">
        <v>1696</v>
      </c>
      <c r="G261" s="197" t="s">
        <v>266</v>
      </c>
      <c r="H261" s="198">
        <v>1765</v>
      </c>
      <c r="I261" s="199"/>
      <c r="J261" s="200">
        <f>ROUND(I261*H261,2)</f>
        <v>0</v>
      </c>
      <c r="K261" s="196" t="s">
        <v>19</v>
      </c>
      <c r="L261" s="42"/>
      <c r="M261" s="201" t="s">
        <v>19</v>
      </c>
      <c r="N261" s="202" t="s">
        <v>46</v>
      </c>
      <c r="O261" s="82"/>
      <c r="P261" s="203">
        <f>O261*H261</f>
        <v>0</v>
      </c>
      <c r="Q261" s="203">
        <v>0</v>
      </c>
      <c r="R261" s="203">
        <f>Q261*H261</f>
        <v>0</v>
      </c>
      <c r="S261" s="203">
        <v>0</v>
      </c>
      <c r="T261" s="204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05" t="s">
        <v>232</v>
      </c>
      <c r="AT261" s="205" t="s">
        <v>127</v>
      </c>
      <c r="AU261" s="205" t="s">
        <v>85</v>
      </c>
      <c r="AY261" s="15" t="s">
        <v>126</v>
      </c>
      <c r="BE261" s="206">
        <f>IF(N261="základní",J261,0)</f>
        <v>0</v>
      </c>
      <c r="BF261" s="206">
        <f>IF(N261="snížená",J261,0)</f>
        <v>0</v>
      </c>
      <c r="BG261" s="206">
        <f>IF(N261="zákl. přenesená",J261,0)</f>
        <v>0</v>
      </c>
      <c r="BH261" s="206">
        <f>IF(N261="sníž. přenesená",J261,0)</f>
        <v>0</v>
      </c>
      <c r="BI261" s="206">
        <f>IF(N261="nulová",J261,0)</f>
        <v>0</v>
      </c>
      <c r="BJ261" s="15" t="s">
        <v>83</v>
      </c>
      <c r="BK261" s="206">
        <f>ROUND(I261*H261,2)</f>
        <v>0</v>
      </c>
      <c r="BL261" s="15" t="s">
        <v>232</v>
      </c>
      <c r="BM261" s="205" t="s">
        <v>1697</v>
      </c>
    </row>
    <row r="262" s="2" customFormat="1" ht="16.5" customHeight="1">
      <c r="A262" s="36"/>
      <c r="B262" s="37"/>
      <c r="C262" s="194" t="s">
        <v>1235</v>
      </c>
      <c r="D262" s="194" t="s">
        <v>127</v>
      </c>
      <c r="E262" s="195" t="s">
        <v>1698</v>
      </c>
      <c r="F262" s="196" t="s">
        <v>1699</v>
      </c>
      <c r="G262" s="197" t="s">
        <v>266</v>
      </c>
      <c r="H262" s="198">
        <v>155</v>
      </c>
      <c r="I262" s="199"/>
      <c r="J262" s="200">
        <f>ROUND(I262*H262,2)</f>
        <v>0</v>
      </c>
      <c r="K262" s="196" t="s">
        <v>19</v>
      </c>
      <c r="L262" s="42"/>
      <c r="M262" s="201" t="s">
        <v>19</v>
      </c>
      <c r="N262" s="202" t="s">
        <v>46</v>
      </c>
      <c r="O262" s="82"/>
      <c r="P262" s="203">
        <f>O262*H262</f>
        <v>0</v>
      </c>
      <c r="Q262" s="203">
        <v>0</v>
      </c>
      <c r="R262" s="203">
        <f>Q262*H262</f>
        <v>0</v>
      </c>
      <c r="S262" s="203">
        <v>0</v>
      </c>
      <c r="T262" s="204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05" t="s">
        <v>232</v>
      </c>
      <c r="AT262" s="205" t="s">
        <v>127</v>
      </c>
      <c r="AU262" s="205" t="s">
        <v>85</v>
      </c>
      <c r="AY262" s="15" t="s">
        <v>126</v>
      </c>
      <c r="BE262" s="206">
        <f>IF(N262="základní",J262,0)</f>
        <v>0</v>
      </c>
      <c r="BF262" s="206">
        <f>IF(N262="snížená",J262,0)</f>
        <v>0</v>
      </c>
      <c r="BG262" s="206">
        <f>IF(N262="zákl. přenesená",J262,0)</f>
        <v>0</v>
      </c>
      <c r="BH262" s="206">
        <f>IF(N262="sníž. přenesená",J262,0)</f>
        <v>0</v>
      </c>
      <c r="BI262" s="206">
        <f>IF(N262="nulová",J262,0)</f>
        <v>0</v>
      </c>
      <c r="BJ262" s="15" t="s">
        <v>83</v>
      </c>
      <c r="BK262" s="206">
        <f>ROUND(I262*H262,2)</f>
        <v>0</v>
      </c>
      <c r="BL262" s="15" t="s">
        <v>232</v>
      </c>
      <c r="BM262" s="205" t="s">
        <v>1700</v>
      </c>
    </row>
    <row r="263" s="11" customFormat="1" ht="22.8" customHeight="1">
      <c r="A263" s="11"/>
      <c r="B263" s="180"/>
      <c r="C263" s="181"/>
      <c r="D263" s="182" t="s">
        <v>74</v>
      </c>
      <c r="E263" s="222" t="s">
        <v>1701</v>
      </c>
      <c r="F263" s="222" t="s">
        <v>1702</v>
      </c>
      <c r="G263" s="181"/>
      <c r="H263" s="181"/>
      <c r="I263" s="184"/>
      <c r="J263" s="223">
        <f>BK263</f>
        <v>0</v>
      </c>
      <c r="K263" s="181"/>
      <c r="L263" s="186"/>
      <c r="M263" s="187"/>
      <c r="N263" s="188"/>
      <c r="O263" s="188"/>
      <c r="P263" s="189">
        <f>SUM(P264:P265)</f>
        <v>0</v>
      </c>
      <c r="Q263" s="188"/>
      <c r="R263" s="189">
        <f>SUM(R264:R265)</f>
        <v>0</v>
      </c>
      <c r="S263" s="188"/>
      <c r="T263" s="190">
        <f>SUM(T264:T265)</f>
        <v>0</v>
      </c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R263" s="191" t="s">
        <v>85</v>
      </c>
      <c r="AT263" s="192" t="s">
        <v>74</v>
      </c>
      <c r="AU263" s="192" t="s">
        <v>83</v>
      </c>
      <c r="AY263" s="191" t="s">
        <v>126</v>
      </c>
      <c r="BK263" s="193">
        <f>SUM(BK264:BK265)</f>
        <v>0</v>
      </c>
    </row>
    <row r="264" s="2" customFormat="1" ht="16.5" customHeight="1">
      <c r="A264" s="36"/>
      <c r="B264" s="37"/>
      <c r="C264" s="194" t="s">
        <v>1240</v>
      </c>
      <c r="D264" s="194" t="s">
        <v>127</v>
      </c>
      <c r="E264" s="195" t="s">
        <v>1703</v>
      </c>
      <c r="F264" s="196" t="s">
        <v>1704</v>
      </c>
      <c r="G264" s="197" t="s">
        <v>266</v>
      </c>
      <c r="H264" s="198">
        <v>5</v>
      </c>
      <c r="I264" s="199"/>
      <c r="J264" s="200">
        <f>ROUND(I264*H264,2)</f>
        <v>0</v>
      </c>
      <c r="K264" s="196" t="s">
        <v>19</v>
      </c>
      <c r="L264" s="42"/>
      <c r="M264" s="201" t="s">
        <v>19</v>
      </c>
      <c r="N264" s="202" t="s">
        <v>46</v>
      </c>
      <c r="O264" s="82"/>
      <c r="P264" s="203">
        <f>O264*H264</f>
        <v>0</v>
      </c>
      <c r="Q264" s="203">
        <v>0</v>
      </c>
      <c r="R264" s="203">
        <f>Q264*H264</f>
        <v>0</v>
      </c>
      <c r="S264" s="203">
        <v>0</v>
      </c>
      <c r="T264" s="204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05" t="s">
        <v>232</v>
      </c>
      <c r="AT264" s="205" t="s">
        <v>127</v>
      </c>
      <c r="AU264" s="205" t="s">
        <v>85</v>
      </c>
      <c r="AY264" s="15" t="s">
        <v>126</v>
      </c>
      <c r="BE264" s="206">
        <f>IF(N264="základní",J264,0)</f>
        <v>0</v>
      </c>
      <c r="BF264" s="206">
        <f>IF(N264="snížená",J264,0)</f>
        <v>0</v>
      </c>
      <c r="BG264" s="206">
        <f>IF(N264="zákl. přenesená",J264,0)</f>
        <v>0</v>
      </c>
      <c r="BH264" s="206">
        <f>IF(N264="sníž. přenesená",J264,0)</f>
        <v>0</v>
      </c>
      <c r="BI264" s="206">
        <f>IF(N264="nulová",J264,0)</f>
        <v>0</v>
      </c>
      <c r="BJ264" s="15" t="s">
        <v>83</v>
      </c>
      <c r="BK264" s="206">
        <f>ROUND(I264*H264,2)</f>
        <v>0</v>
      </c>
      <c r="BL264" s="15" t="s">
        <v>232</v>
      </c>
      <c r="BM264" s="205" t="s">
        <v>1705</v>
      </c>
    </row>
    <row r="265" s="2" customFormat="1" ht="16.5" customHeight="1">
      <c r="A265" s="36"/>
      <c r="B265" s="37"/>
      <c r="C265" s="194" t="s">
        <v>1245</v>
      </c>
      <c r="D265" s="194" t="s">
        <v>127</v>
      </c>
      <c r="E265" s="195" t="s">
        <v>1706</v>
      </c>
      <c r="F265" s="196" t="s">
        <v>1707</v>
      </c>
      <c r="G265" s="197" t="s">
        <v>266</v>
      </c>
      <c r="H265" s="198">
        <v>10</v>
      </c>
      <c r="I265" s="199"/>
      <c r="J265" s="200">
        <f>ROUND(I265*H265,2)</f>
        <v>0</v>
      </c>
      <c r="K265" s="196" t="s">
        <v>19</v>
      </c>
      <c r="L265" s="42"/>
      <c r="M265" s="201" t="s">
        <v>19</v>
      </c>
      <c r="N265" s="202" t="s">
        <v>46</v>
      </c>
      <c r="O265" s="82"/>
      <c r="P265" s="203">
        <f>O265*H265</f>
        <v>0</v>
      </c>
      <c r="Q265" s="203">
        <v>0</v>
      </c>
      <c r="R265" s="203">
        <f>Q265*H265</f>
        <v>0</v>
      </c>
      <c r="S265" s="203">
        <v>0</v>
      </c>
      <c r="T265" s="204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05" t="s">
        <v>232</v>
      </c>
      <c r="AT265" s="205" t="s">
        <v>127</v>
      </c>
      <c r="AU265" s="205" t="s">
        <v>85</v>
      </c>
      <c r="AY265" s="15" t="s">
        <v>126</v>
      </c>
      <c r="BE265" s="206">
        <f>IF(N265="základní",J265,0)</f>
        <v>0</v>
      </c>
      <c r="BF265" s="206">
        <f>IF(N265="snížená",J265,0)</f>
        <v>0</v>
      </c>
      <c r="BG265" s="206">
        <f>IF(N265="zákl. přenesená",J265,0)</f>
        <v>0</v>
      </c>
      <c r="BH265" s="206">
        <f>IF(N265="sníž. přenesená",J265,0)</f>
        <v>0</v>
      </c>
      <c r="BI265" s="206">
        <f>IF(N265="nulová",J265,0)</f>
        <v>0</v>
      </c>
      <c r="BJ265" s="15" t="s">
        <v>83</v>
      </c>
      <c r="BK265" s="206">
        <f>ROUND(I265*H265,2)</f>
        <v>0</v>
      </c>
      <c r="BL265" s="15" t="s">
        <v>232</v>
      </c>
      <c r="BM265" s="205" t="s">
        <v>1708</v>
      </c>
    </row>
    <row r="266" s="11" customFormat="1" ht="22.8" customHeight="1">
      <c r="A266" s="11"/>
      <c r="B266" s="180"/>
      <c r="C266" s="181"/>
      <c r="D266" s="182" t="s">
        <v>74</v>
      </c>
      <c r="E266" s="222" t="s">
        <v>1709</v>
      </c>
      <c r="F266" s="222" t="s">
        <v>1710</v>
      </c>
      <c r="G266" s="181"/>
      <c r="H266" s="181"/>
      <c r="I266" s="184"/>
      <c r="J266" s="223">
        <f>BK266</f>
        <v>0</v>
      </c>
      <c r="K266" s="181"/>
      <c r="L266" s="186"/>
      <c r="M266" s="187"/>
      <c r="N266" s="188"/>
      <c r="O266" s="188"/>
      <c r="P266" s="189">
        <f>SUM(P267:P268)</f>
        <v>0</v>
      </c>
      <c r="Q266" s="188"/>
      <c r="R266" s="189">
        <f>SUM(R267:R268)</f>
        <v>0</v>
      </c>
      <c r="S266" s="188"/>
      <c r="T266" s="190">
        <f>SUM(T267:T268)</f>
        <v>0</v>
      </c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R266" s="191" t="s">
        <v>85</v>
      </c>
      <c r="AT266" s="192" t="s">
        <v>74</v>
      </c>
      <c r="AU266" s="192" t="s">
        <v>83</v>
      </c>
      <c r="AY266" s="191" t="s">
        <v>126</v>
      </c>
      <c r="BK266" s="193">
        <f>SUM(BK267:BK268)</f>
        <v>0</v>
      </c>
    </row>
    <row r="267" s="2" customFormat="1" ht="16.5" customHeight="1">
      <c r="A267" s="36"/>
      <c r="B267" s="37"/>
      <c r="C267" s="194" t="s">
        <v>1250</v>
      </c>
      <c r="D267" s="194" t="s">
        <v>127</v>
      </c>
      <c r="E267" s="195" t="s">
        <v>1711</v>
      </c>
      <c r="F267" s="196" t="s">
        <v>1712</v>
      </c>
      <c r="G267" s="197" t="s">
        <v>1374</v>
      </c>
      <c r="H267" s="198">
        <v>10</v>
      </c>
      <c r="I267" s="199"/>
      <c r="J267" s="200">
        <f>ROUND(I267*H267,2)</f>
        <v>0</v>
      </c>
      <c r="K267" s="196" t="s">
        <v>19</v>
      </c>
      <c r="L267" s="42"/>
      <c r="M267" s="201" t="s">
        <v>19</v>
      </c>
      <c r="N267" s="202" t="s">
        <v>46</v>
      </c>
      <c r="O267" s="82"/>
      <c r="P267" s="203">
        <f>O267*H267</f>
        <v>0</v>
      </c>
      <c r="Q267" s="203">
        <v>0</v>
      </c>
      <c r="R267" s="203">
        <f>Q267*H267</f>
        <v>0</v>
      </c>
      <c r="S267" s="203">
        <v>0</v>
      </c>
      <c r="T267" s="204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05" t="s">
        <v>232</v>
      </c>
      <c r="AT267" s="205" t="s">
        <v>127</v>
      </c>
      <c r="AU267" s="205" t="s">
        <v>85</v>
      </c>
      <c r="AY267" s="15" t="s">
        <v>126</v>
      </c>
      <c r="BE267" s="206">
        <f>IF(N267="základní",J267,0)</f>
        <v>0</v>
      </c>
      <c r="BF267" s="206">
        <f>IF(N267="snížená",J267,0)</f>
        <v>0</v>
      </c>
      <c r="BG267" s="206">
        <f>IF(N267="zákl. přenesená",J267,0)</f>
        <v>0</v>
      </c>
      <c r="BH267" s="206">
        <f>IF(N267="sníž. přenesená",J267,0)</f>
        <v>0</v>
      </c>
      <c r="BI267" s="206">
        <f>IF(N267="nulová",J267,0)</f>
        <v>0</v>
      </c>
      <c r="BJ267" s="15" t="s">
        <v>83</v>
      </c>
      <c r="BK267" s="206">
        <f>ROUND(I267*H267,2)</f>
        <v>0</v>
      </c>
      <c r="BL267" s="15" t="s">
        <v>232</v>
      </c>
      <c r="BM267" s="205" t="s">
        <v>1713</v>
      </c>
    </row>
    <row r="268" s="2" customFormat="1" ht="16.5" customHeight="1">
      <c r="A268" s="36"/>
      <c r="B268" s="37"/>
      <c r="C268" s="194" t="s">
        <v>1259</v>
      </c>
      <c r="D268" s="194" t="s">
        <v>127</v>
      </c>
      <c r="E268" s="195" t="s">
        <v>1714</v>
      </c>
      <c r="F268" s="196" t="s">
        <v>1715</v>
      </c>
      <c r="G268" s="197" t="s">
        <v>1374</v>
      </c>
      <c r="H268" s="198">
        <v>7</v>
      </c>
      <c r="I268" s="199"/>
      <c r="J268" s="200">
        <f>ROUND(I268*H268,2)</f>
        <v>0</v>
      </c>
      <c r="K268" s="196" t="s">
        <v>19</v>
      </c>
      <c r="L268" s="42"/>
      <c r="M268" s="201" t="s">
        <v>19</v>
      </c>
      <c r="N268" s="202" t="s">
        <v>46</v>
      </c>
      <c r="O268" s="82"/>
      <c r="P268" s="203">
        <f>O268*H268</f>
        <v>0</v>
      </c>
      <c r="Q268" s="203">
        <v>0</v>
      </c>
      <c r="R268" s="203">
        <f>Q268*H268</f>
        <v>0</v>
      </c>
      <c r="S268" s="203">
        <v>0</v>
      </c>
      <c r="T268" s="204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05" t="s">
        <v>232</v>
      </c>
      <c r="AT268" s="205" t="s">
        <v>127</v>
      </c>
      <c r="AU268" s="205" t="s">
        <v>85</v>
      </c>
      <c r="AY268" s="15" t="s">
        <v>126</v>
      </c>
      <c r="BE268" s="206">
        <f>IF(N268="základní",J268,0)</f>
        <v>0</v>
      </c>
      <c r="BF268" s="206">
        <f>IF(N268="snížená",J268,0)</f>
        <v>0</v>
      </c>
      <c r="BG268" s="206">
        <f>IF(N268="zákl. přenesená",J268,0)</f>
        <v>0</v>
      </c>
      <c r="BH268" s="206">
        <f>IF(N268="sníž. přenesená",J268,0)</f>
        <v>0</v>
      </c>
      <c r="BI268" s="206">
        <f>IF(N268="nulová",J268,0)</f>
        <v>0</v>
      </c>
      <c r="BJ268" s="15" t="s">
        <v>83</v>
      </c>
      <c r="BK268" s="206">
        <f>ROUND(I268*H268,2)</f>
        <v>0</v>
      </c>
      <c r="BL268" s="15" t="s">
        <v>232</v>
      </c>
      <c r="BM268" s="205" t="s">
        <v>1716</v>
      </c>
    </row>
    <row r="269" s="11" customFormat="1" ht="22.8" customHeight="1">
      <c r="A269" s="11"/>
      <c r="B269" s="180"/>
      <c r="C269" s="181"/>
      <c r="D269" s="182" t="s">
        <v>74</v>
      </c>
      <c r="E269" s="222" t="s">
        <v>1717</v>
      </c>
      <c r="F269" s="222" t="s">
        <v>1718</v>
      </c>
      <c r="G269" s="181"/>
      <c r="H269" s="181"/>
      <c r="I269" s="184"/>
      <c r="J269" s="223">
        <f>BK269</f>
        <v>0</v>
      </c>
      <c r="K269" s="181"/>
      <c r="L269" s="186"/>
      <c r="M269" s="187"/>
      <c r="N269" s="188"/>
      <c r="O269" s="188"/>
      <c r="P269" s="189">
        <f>SUM(P270:P279)</f>
        <v>0</v>
      </c>
      <c r="Q269" s="188"/>
      <c r="R269" s="189">
        <f>SUM(R270:R279)</f>
        <v>0</v>
      </c>
      <c r="S269" s="188"/>
      <c r="T269" s="190">
        <f>SUM(T270:T279)</f>
        <v>0</v>
      </c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R269" s="191" t="s">
        <v>85</v>
      </c>
      <c r="AT269" s="192" t="s">
        <v>74</v>
      </c>
      <c r="AU269" s="192" t="s">
        <v>83</v>
      </c>
      <c r="AY269" s="191" t="s">
        <v>126</v>
      </c>
      <c r="BK269" s="193">
        <f>SUM(BK270:BK279)</f>
        <v>0</v>
      </c>
    </row>
    <row r="270" s="2" customFormat="1" ht="16.5" customHeight="1">
      <c r="A270" s="36"/>
      <c r="B270" s="37"/>
      <c r="C270" s="194" t="s">
        <v>1264</v>
      </c>
      <c r="D270" s="194" t="s">
        <v>127</v>
      </c>
      <c r="E270" s="195" t="s">
        <v>1719</v>
      </c>
      <c r="F270" s="196" t="s">
        <v>1720</v>
      </c>
      <c r="G270" s="197" t="s">
        <v>266</v>
      </c>
      <c r="H270" s="198">
        <v>6</v>
      </c>
      <c r="I270" s="199"/>
      <c r="J270" s="200">
        <f>ROUND(I270*H270,2)</f>
        <v>0</v>
      </c>
      <c r="K270" s="196" t="s">
        <v>19</v>
      </c>
      <c r="L270" s="42"/>
      <c r="M270" s="201" t="s">
        <v>19</v>
      </c>
      <c r="N270" s="202" t="s">
        <v>46</v>
      </c>
      <c r="O270" s="82"/>
      <c r="P270" s="203">
        <f>O270*H270</f>
        <v>0</v>
      </c>
      <c r="Q270" s="203">
        <v>0</v>
      </c>
      <c r="R270" s="203">
        <f>Q270*H270</f>
        <v>0</v>
      </c>
      <c r="S270" s="203">
        <v>0</v>
      </c>
      <c r="T270" s="204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05" t="s">
        <v>232</v>
      </c>
      <c r="AT270" s="205" t="s">
        <v>127</v>
      </c>
      <c r="AU270" s="205" t="s">
        <v>85</v>
      </c>
      <c r="AY270" s="15" t="s">
        <v>126</v>
      </c>
      <c r="BE270" s="206">
        <f>IF(N270="základní",J270,0)</f>
        <v>0</v>
      </c>
      <c r="BF270" s="206">
        <f>IF(N270="snížená",J270,0)</f>
        <v>0</v>
      </c>
      <c r="BG270" s="206">
        <f>IF(N270="zákl. přenesená",J270,0)</f>
        <v>0</v>
      </c>
      <c r="BH270" s="206">
        <f>IF(N270="sníž. přenesená",J270,0)</f>
        <v>0</v>
      </c>
      <c r="BI270" s="206">
        <f>IF(N270="nulová",J270,0)</f>
        <v>0</v>
      </c>
      <c r="BJ270" s="15" t="s">
        <v>83</v>
      </c>
      <c r="BK270" s="206">
        <f>ROUND(I270*H270,2)</f>
        <v>0</v>
      </c>
      <c r="BL270" s="15" t="s">
        <v>232</v>
      </c>
      <c r="BM270" s="205" t="s">
        <v>1721</v>
      </c>
    </row>
    <row r="271" s="2" customFormat="1" ht="16.5" customHeight="1">
      <c r="A271" s="36"/>
      <c r="B271" s="37"/>
      <c r="C271" s="194" t="s">
        <v>1272</v>
      </c>
      <c r="D271" s="194" t="s">
        <v>127</v>
      </c>
      <c r="E271" s="195" t="s">
        <v>1722</v>
      </c>
      <c r="F271" s="196" t="s">
        <v>1723</v>
      </c>
      <c r="G271" s="197" t="s">
        <v>266</v>
      </c>
      <c r="H271" s="198">
        <v>6</v>
      </c>
      <c r="I271" s="199"/>
      <c r="J271" s="200">
        <f>ROUND(I271*H271,2)</f>
        <v>0</v>
      </c>
      <c r="K271" s="196" t="s">
        <v>19</v>
      </c>
      <c r="L271" s="42"/>
      <c r="M271" s="201" t="s">
        <v>19</v>
      </c>
      <c r="N271" s="202" t="s">
        <v>46</v>
      </c>
      <c r="O271" s="82"/>
      <c r="P271" s="203">
        <f>O271*H271</f>
        <v>0</v>
      </c>
      <c r="Q271" s="203">
        <v>0</v>
      </c>
      <c r="R271" s="203">
        <f>Q271*H271</f>
        <v>0</v>
      </c>
      <c r="S271" s="203">
        <v>0</v>
      </c>
      <c r="T271" s="204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205" t="s">
        <v>232</v>
      </c>
      <c r="AT271" s="205" t="s">
        <v>127</v>
      </c>
      <c r="AU271" s="205" t="s">
        <v>85</v>
      </c>
      <c r="AY271" s="15" t="s">
        <v>126</v>
      </c>
      <c r="BE271" s="206">
        <f>IF(N271="základní",J271,0)</f>
        <v>0</v>
      </c>
      <c r="BF271" s="206">
        <f>IF(N271="snížená",J271,0)</f>
        <v>0</v>
      </c>
      <c r="BG271" s="206">
        <f>IF(N271="zákl. přenesená",J271,0)</f>
        <v>0</v>
      </c>
      <c r="BH271" s="206">
        <f>IF(N271="sníž. přenesená",J271,0)</f>
        <v>0</v>
      </c>
      <c r="BI271" s="206">
        <f>IF(N271="nulová",J271,0)</f>
        <v>0</v>
      </c>
      <c r="BJ271" s="15" t="s">
        <v>83</v>
      </c>
      <c r="BK271" s="206">
        <f>ROUND(I271*H271,2)</f>
        <v>0</v>
      </c>
      <c r="BL271" s="15" t="s">
        <v>232</v>
      </c>
      <c r="BM271" s="205" t="s">
        <v>1724</v>
      </c>
    </row>
    <row r="272" s="2" customFormat="1" ht="16.5" customHeight="1">
      <c r="A272" s="36"/>
      <c r="B272" s="37"/>
      <c r="C272" s="194" t="s">
        <v>1277</v>
      </c>
      <c r="D272" s="194" t="s">
        <v>127</v>
      </c>
      <c r="E272" s="195" t="s">
        <v>1725</v>
      </c>
      <c r="F272" s="196" t="s">
        <v>1726</v>
      </c>
      <c r="G272" s="197" t="s">
        <v>266</v>
      </c>
      <c r="H272" s="198">
        <v>4</v>
      </c>
      <c r="I272" s="199"/>
      <c r="J272" s="200">
        <f>ROUND(I272*H272,2)</f>
        <v>0</v>
      </c>
      <c r="K272" s="196" t="s">
        <v>19</v>
      </c>
      <c r="L272" s="42"/>
      <c r="M272" s="201" t="s">
        <v>19</v>
      </c>
      <c r="N272" s="202" t="s">
        <v>46</v>
      </c>
      <c r="O272" s="82"/>
      <c r="P272" s="203">
        <f>O272*H272</f>
        <v>0</v>
      </c>
      <c r="Q272" s="203">
        <v>0</v>
      </c>
      <c r="R272" s="203">
        <f>Q272*H272</f>
        <v>0</v>
      </c>
      <c r="S272" s="203">
        <v>0</v>
      </c>
      <c r="T272" s="204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05" t="s">
        <v>232</v>
      </c>
      <c r="AT272" s="205" t="s">
        <v>127</v>
      </c>
      <c r="AU272" s="205" t="s">
        <v>85</v>
      </c>
      <c r="AY272" s="15" t="s">
        <v>126</v>
      </c>
      <c r="BE272" s="206">
        <f>IF(N272="základní",J272,0)</f>
        <v>0</v>
      </c>
      <c r="BF272" s="206">
        <f>IF(N272="snížená",J272,0)</f>
        <v>0</v>
      </c>
      <c r="BG272" s="206">
        <f>IF(N272="zákl. přenesená",J272,0)</f>
        <v>0</v>
      </c>
      <c r="BH272" s="206">
        <f>IF(N272="sníž. přenesená",J272,0)</f>
        <v>0</v>
      </c>
      <c r="BI272" s="206">
        <f>IF(N272="nulová",J272,0)</f>
        <v>0</v>
      </c>
      <c r="BJ272" s="15" t="s">
        <v>83</v>
      </c>
      <c r="BK272" s="206">
        <f>ROUND(I272*H272,2)</f>
        <v>0</v>
      </c>
      <c r="BL272" s="15" t="s">
        <v>232</v>
      </c>
      <c r="BM272" s="205" t="s">
        <v>1727</v>
      </c>
    </row>
    <row r="273" s="2" customFormat="1" ht="16.5" customHeight="1">
      <c r="A273" s="36"/>
      <c r="B273" s="37"/>
      <c r="C273" s="194" t="s">
        <v>1281</v>
      </c>
      <c r="D273" s="194" t="s">
        <v>127</v>
      </c>
      <c r="E273" s="195" t="s">
        <v>1728</v>
      </c>
      <c r="F273" s="196" t="s">
        <v>1729</v>
      </c>
      <c r="G273" s="197" t="s">
        <v>266</v>
      </c>
      <c r="H273" s="198">
        <v>220</v>
      </c>
      <c r="I273" s="199"/>
      <c r="J273" s="200">
        <f>ROUND(I273*H273,2)</f>
        <v>0</v>
      </c>
      <c r="K273" s="196" t="s">
        <v>19</v>
      </c>
      <c r="L273" s="42"/>
      <c r="M273" s="201" t="s">
        <v>19</v>
      </c>
      <c r="N273" s="202" t="s">
        <v>46</v>
      </c>
      <c r="O273" s="82"/>
      <c r="P273" s="203">
        <f>O273*H273</f>
        <v>0</v>
      </c>
      <c r="Q273" s="203">
        <v>0</v>
      </c>
      <c r="R273" s="203">
        <f>Q273*H273</f>
        <v>0</v>
      </c>
      <c r="S273" s="203">
        <v>0</v>
      </c>
      <c r="T273" s="204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205" t="s">
        <v>232</v>
      </c>
      <c r="AT273" s="205" t="s">
        <v>127</v>
      </c>
      <c r="AU273" s="205" t="s">
        <v>85</v>
      </c>
      <c r="AY273" s="15" t="s">
        <v>126</v>
      </c>
      <c r="BE273" s="206">
        <f>IF(N273="základní",J273,0)</f>
        <v>0</v>
      </c>
      <c r="BF273" s="206">
        <f>IF(N273="snížená",J273,0)</f>
        <v>0</v>
      </c>
      <c r="BG273" s="206">
        <f>IF(N273="zákl. přenesená",J273,0)</f>
        <v>0</v>
      </c>
      <c r="BH273" s="206">
        <f>IF(N273="sníž. přenesená",J273,0)</f>
        <v>0</v>
      </c>
      <c r="BI273" s="206">
        <f>IF(N273="nulová",J273,0)</f>
        <v>0</v>
      </c>
      <c r="BJ273" s="15" t="s">
        <v>83</v>
      </c>
      <c r="BK273" s="206">
        <f>ROUND(I273*H273,2)</f>
        <v>0</v>
      </c>
      <c r="BL273" s="15" t="s">
        <v>232</v>
      </c>
      <c r="BM273" s="205" t="s">
        <v>1730</v>
      </c>
    </row>
    <row r="274" s="2" customFormat="1" ht="16.5" customHeight="1">
      <c r="A274" s="36"/>
      <c r="B274" s="37"/>
      <c r="C274" s="194" t="s">
        <v>1495</v>
      </c>
      <c r="D274" s="194" t="s">
        <v>127</v>
      </c>
      <c r="E274" s="195" t="s">
        <v>1731</v>
      </c>
      <c r="F274" s="196" t="s">
        <v>1732</v>
      </c>
      <c r="G274" s="197" t="s">
        <v>266</v>
      </c>
      <c r="H274" s="198">
        <v>10</v>
      </c>
      <c r="I274" s="199"/>
      <c r="J274" s="200">
        <f>ROUND(I274*H274,2)</f>
        <v>0</v>
      </c>
      <c r="K274" s="196" t="s">
        <v>19</v>
      </c>
      <c r="L274" s="42"/>
      <c r="M274" s="201" t="s">
        <v>19</v>
      </c>
      <c r="N274" s="202" t="s">
        <v>46</v>
      </c>
      <c r="O274" s="82"/>
      <c r="P274" s="203">
        <f>O274*H274</f>
        <v>0</v>
      </c>
      <c r="Q274" s="203">
        <v>0</v>
      </c>
      <c r="R274" s="203">
        <f>Q274*H274</f>
        <v>0</v>
      </c>
      <c r="S274" s="203">
        <v>0</v>
      </c>
      <c r="T274" s="204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205" t="s">
        <v>232</v>
      </c>
      <c r="AT274" s="205" t="s">
        <v>127</v>
      </c>
      <c r="AU274" s="205" t="s">
        <v>85</v>
      </c>
      <c r="AY274" s="15" t="s">
        <v>126</v>
      </c>
      <c r="BE274" s="206">
        <f>IF(N274="základní",J274,0)</f>
        <v>0</v>
      </c>
      <c r="BF274" s="206">
        <f>IF(N274="snížená",J274,0)</f>
        <v>0</v>
      </c>
      <c r="BG274" s="206">
        <f>IF(N274="zákl. přenesená",J274,0)</f>
        <v>0</v>
      </c>
      <c r="BH274" s="206">
        <f>IF(N274="sníž. přenesená",J274,0)</f>
        <v>0</v>
      </c>
      <c r="BI274" s="206">
        <f>IF(N274="nulová",J274,0)</f>
        <v>0</v>
      </c>
      <c r="BJ274" s="15" t="s">
        <v>83</v>
      </c>
      <c r="BK274" s="206">
        <f>ROUND(I274*H274,2)</f>
        <v>0</v>
      </c>
      <c r="BL274" s="15" t="s">
        <v>232</v>
      </c>
      <c r="BM274" s="205" t="s">
        <v>1733</v>
      </c>
    </row>
    <row r="275" s="2" customFormat="1" ht="16.5" customHeight="1">
      <c r="A275" s="36"/>
      <c r="B275" s="37"/>
      <c r="C275" s="194" t="s">
        <v>1734</v>
      </c>
      <c r="D275" s="194" t="s">
        <v>127</v>
      </c>
      <c r="E275" s="195" t="s">
        <v>1735</v>
      </c>
      <c r="F275" s="196" t="s">
        <v>1736</v>
      </c>
      <c r="G275" s="197" t="s">
        <v>266</v>
      </c>
      <c r="H275" s="198">
        <v>8</v>
      </c>
      <c r="I275" s="199"/>
      <c r="J275" s="200">
        <f>ROUND(I275*H275,2)</f>
        <v>0</v>
      </c>
      <c r="K275" s="196" t="s">
        <v>19</v>
      </c>
      <c r="L275" s="42"/>
      <c r="M275" s="201" t="s">
        <v>19</v>
      </c>
      <c r="N275" s="202" t="s">
        <v>46</v>
      </c>
      <c r="O275" s="82"/>
      <c r="P275" s="203">
        <f>O275*H275</f>
        <v>0</v>
      </c>
      <c r="Q275" s="203">
        <v>0</v>
      </c>
      <c r="R275" s="203">
        <f>Q275*H275</f>
        <v>0</v>
      </c>
      <c r="S275" s="203">
        <v>0</v>
      </c>
      <c r="T275" s="204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05" t="s">
        <v>232</v>
      </c>
      <c r="AT275" s="205" t="s">
        <v>127</v>
      </c>
      <c r="AU275" s="205" t="s">
        <v>85</v>
      </c>
      <c r="AY275" s="15" t="s">
        <v>126</v>
      </c>
      <c r="BE275" s="206">
        <f>IF(N275="základní",J275,0)</f>
        <v>0</v>
      </c>
      <c r="BF275" s="206">
        <f>IF(N275="snížená",J275,0)</f>
        <v>0</v>
      </c>
      <c r="BG275" s="206">
        <f>IF(N275="zákl. přenesená",J275,0)</f>
        <v>0</v>
      </c>
      <c r="BH275" s="206">
        <f>IF(N275="sníž. přenesená",J275,0)</f>
        <v>0</v>
      </c>
      <c r="BI275" s="206">
        <f>IF(N275="nulová",J275,0)</f>
        <v>0</v>
      </c>
      <c r="BJ275" s="15" t="s">
        <v>83</v>
      </c>
      <c r="BK275" s="206">
        <f>ROUND(I275*H275,2)</f>
        <v>0</v>
      </c>
      <c r="BL275" s="15" t="s">
        <v>232</v>
      </c>
      <c r="BM275" s="205" t="s">
        <v>1737</v>
      </c>
    </row>
    <row r="276" s="2" customFormat="1" ht="16.5" customHeight="1">
      <c r="A276" s="36"/>
      <c r="B276" s="37"/>
      <c r="C276" s="194" t="s">
        <v>1498</v>
      </c>
      <c r="D276" s="194" t="s">
        <v>127</v>
      </c>
      <c r="E276" s="195" t="s">
        <v>1738</v>
      </c>
      <c r="F276" s="196" t="s">
        <v>1739</v>
      </c>
      <c r="G276" s="197" t="s">
        <v>266</v>
      </c>
      <c r="H276" s="198">
        <v>6</v>
      </c>
      <c r="I276" s="199"/>
      <c r="J276" s="200">
        <f>ROUND(I276*H276,2)</f>
        <v>0</v>
      </c>
      <c r="K276" s="196" t="s">
        <v>19</v>
      </c>
      <c r="L276" s="42"/>
      <c r="M276" s="201" t="s">
        <v>19</v>
      </c>
      <c r="N276" s="202" t="s">
        <v>46</v>
      </c>
      <c r="O276" s="82"/>
      <c r="P276" s="203">
        <f>O276*H276</f>
        <v>0</v>
      </c>
      <c r="Q276" s="203">
        <v>0</v>
      </c>
      <c r="R276" s="203">
        <f>Q276*H276</f>
        <v>0</v>
      </c>
      <c r="S276" s="203">
        <v>0</v>
      </c>
      <c r="T276" s="204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205" t="s">
        <v>232</v>
      </c>
      <c r="AT276" s="205" t="s">
        <v>127</v>
      </c>
      <c r="AU276" s="205" t="s">
        <v>85</v>
      </c>
      <c r="AY276" s="15" t="s">
        <v>126</v>
      </c>
      <c r="BE276" s="206">
        <f>IF(N276="základní",J276,0)</f>
        <v>0</v>
      </c>
      <c r="BF276" s="206">
        <f>IF(N276="snížená",J276,0)</f>
        <v>0</v>
      </c>
      <c r="BG276" s="206">
        <f>IF(N276="zákl. přenesená",J276,0)</f>
        <v>0</v>
      </c>
      <c r="BH276" s="206">
        <f>IF(N276="sníž. přenesená",J276,0)</f>
        <v>0</v>
      </c>
      <c r="BI276" s="206">
        <f>IF(N276="nulová",J276,0)</f>
        <v>0</v>
      </c>
      <c r="BJ276" s="15" t="s">
        <v>83</v>
      </c>
      <c r="BK276" s="206">
        <f>ROUND(I276*H276,2)</f>
        <v>0</v>
      </c>
      <c r="BL276" s="15" t="s">
        <v>232</v>
      </c>
      <c r="BM276" s="205" t="s">
        <v>1740</v>
      </c>
    </row>
    <row r="277" s="2" customFormat="1" ht="16.5" customHeight="1">
      <c r="A277" s="36"/>
      <c r="B277" s="37"/>
      <c r="C277" s="194" t="s">
        <v>1741</v>
      </c>
      <c r="D277" s="194" t="s">
        <v>127</v>
      </c>
      <c r="E277" s="195" t="s">
        <v>1742</v>
      </c>
      <c r="F277" s="196" t="s">
        <v>1743</v>
      </c>
      <c r="G277" s="197" t="s">
        <v>266</v>
      </c>
      <c r="H277" s="198">
        <v>20</v>
      </c>
      <c r="I277" s="199"/>
      <c r="J277" s="200">
        <f>ROUND(I277*H277,2)</f>
        <v>0</v>
      </c>
      <c r="K277" s="196" t="s">
        <v>19</v>
      </c>
      <c r="L277" s="42"/>
      <c r="M277" s="201" t="s">
        <v>19</v>
      </c>
      <c r="N277" s="202" t="s">
        <v>46</v>
      </c>
      <c r="O277" s="82"/>
      <c r="P277" s="203">
        <f>O277*H277</f>
        <v>0</v>
      </c>
      <c r="Q277" s="203">
        <v>0</v>
      </c>
      <c r="R277" s="203">
        <f>Q277*H277</f>
        <v>0</v>
      </c>
      <c r="S277" s="203">
        <v>0</v>
      </c>
      <c r="T277" s="204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205" t="s">
        <v>232</v>
      </c>
      <c r="AT277" s="205" t="s">
        <v>127</v>
      </c>
      <c r="AU277" s="205" t="s">
        <v>85</v>
      </c>
      <c r="AY277" s="15" t="s">
        <v>126</v>
      </c>
      <c r="BE277" s="206">
        <f>IF(N277="základní",J277,0)</f>
        <v>0</v>
      </c>
      <c r="BF277" s="206">
        <f>IF(N277="snížená",J277,0)</f>
        <v>0</v>
      </c>
      <c r="BG277" s="206">
        <f>IF(N277="zákl. přenesená",J277,0)</f>
        <v>0</v>
      </c>
      <c r="BH277" s="206">
        <f>IF(N277="sníž. přenesená",J277,0)</f>
        <v>0</v>
      </c>
      <c r="BI277" s="206">
        <f>IF(N277="nulová",J277,0)</f>
        <v>0</v>
      </c>
      <c r="BJ277" s="15" t="s">
        <v>83</v>
      </c>
      <c r="BK277" s="206">
        <f>ROUND(I277*H277,2)</f>
        <v>0</v>
      </c>
      <c r="BL277" s="15" t="s">
        <v>232</v>
      </c>
      <c r="BM277" s="205" t="s">
        <v>1744</v>
      </c>
    </row>
    <row r="278" s="2" customFormat="1" ht="16.5" customHeight="1">
      <c r="A278" s="36"/>
      <c r="B278" s="37"/>
      <c r="C278" s="194" t="s">
        <v>1501</v>
      </c>
      <c r="D278" s="194" t="s">
        <v>127</v>
      </c>
      <c r="E278" s="195" t="s">
        <v>1745</v>
      </c>
      <c r="F278" s="196" t="s">
        <v>1746</v>
      </c>
      <c r="G278" s="197" t="s">
        <v>266</v>
      </c>
      <c r="H278" s="198">
        <v>15</v>
      </c>
      <c r="I278" s="199"/>
      <c r="J278" s="200">
        <f>ROUND(I278*H278,2)</f>
        <v>0</v>
      </c>
      <c r="K278" s="196" t="s">
        <v>19</v>
      </c>
      <c r="L278" s="42"/>
      <c r="M278" s="201" t="s">
        <v>19</v>
      </c>
      <c r="N278" s="202" t="s">
        <v>46</v>
      </c>
      <c r="O278" s="82"/>
      <c r="P278" s="203">
        <f>O278*H278</f>
        <v>0</v>
      </c>
      <c r="Q278" s="203">
        <v>0</v>
      </c>
      <c r="R278" s="203">
        <f>Q278*H278</f>
        <v>0</v>
      </c>
      <c r="S278" s="203">
        <v>0</v>
      </c>
      <c r="T278" s="204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205" t="s">
        <v>232</v>
      </c>
      <c r="AT278" s="205" t="s">
        <v>127</v>
      </c>
      <c r="AU278" s="205" t="s">
        <v>85</v>
      </c>
      <c r="AY278" s="15" t="s">
        <v>126</v>
      </c>
      <c r="BE278" s="206">
        <f>IF(N278="základní",J278,0)</f>
        <v>0</v>
      </c>
      <c r="BF278" s="206">
        <f>IF(N278="snížená",J278,0)</f>
        <v>0</v>
      </c>
      <c r="BG278" s="206">
        <f>IF(N278="zákl. přenesená",J278,0)</f>
        <v>0</v>
      </c>
      <c r="BH278" s="206">
        <f>IF(N278="sníž. přenesená",J278,0)</f>
        <v>0</v>
      </c>
      <c r="BI278" s="206">
        <f>IF(N278="nulová",J278,0)</f>
        <v>0</v>
      </c>
      <c r="BJ278" s="15" t="s">
        <v>83</v>
      </c>
      <c r="BK278" s="206">
        <f>ROUND(I278*H278,2)</f>
        <v>0</v>
      </c>
      <c r="BL278" s="15" t="s">
        <v>232</v>
      </c>
      <c r="BM278" s="205" t="s">
        <v>1747</v>
      </c>
    </row>
    <row r="279" s="2" customFormat="1" ht="16.5" customHeight="1">
      <c r="A279" s="36"/>
      <c r="B279" s="37"/>
      <c r="C279" s="194" t="s">
        <v>1748</v>
      </c>
      <c r="D279" s="194" t="s">
        <v>127</v>
      </c>
      <c r="E279" s="195" t="s">
        <v>1749</v>
      </c>
      <c r="F279" s="196" t="s">
        <v>1750</v>
      </c>
      <c r="G279" s="197" t="s">
        <v>266</v>
      </c>
      <c r="H279" s="198">
        <v>10</v>
      </c>
      <c r="I279" s="199"/>
      <c r="J279" s="200">
        <f>ROUND(I279*H279,2)</f>
        <v>0</v>
      </c>
      <c r="K279" s="196" t="s">
        <v>19</v>
      </c>
      <c r="L279" s="42"/>
      <c r="M279" s="201" t="s">
        <v>19</v>
      </c>
      <c r="N279" s="202" t="s">
        <v>46</v>
      </c>
      <c r="O279" s="82"/>
      <c r="P279" s="203">
        <f>O279*H279</f>
        <v>0</v>
      </c>
      <c r="Q279" s="203">
        <v>0</v>
      </c>
      <c r="R279" s="203">
        <f>Q279*H279</f>
        <v>0</v>
      </c>
      <c r="S279" s="203">
        <v>0</v>
      </c>
      <c r="T279" s="204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205" t="s">
        <v>232</v>
      </c>
      <c r="AT279" s="205" t="s">
        <v>127</v>
      </c>
      <c r="AU279" s="205" t="s">
        <v>85</v>
      </c>
      <c r="AY279" s="15" t="s">
        <v>126</v>
      </c>
      <c r="BE279" s="206">
        <f>IF(N279="základní",J279,0)</f>
        <v>0</v>
      </c>
      <c r="BF279" s="206">
        <f>IF(N279="snížená",J279,0)</f>
        <v>0</v>
      </c>
      <c r="BG279" s="206">
        <f>IF(N279="zákl. přenesená",J279,0)</f>
        <v>0</v>
      </c>
      <c r="BH279" s="206">
        <f>IF(N279="sníž. přenesená",J279,0)</f>
        <v>0</v>
      </c>
      <c r="BI279" s="206">
        <f>IF(N279="nulová",J279,0)</f>
        <v>0</v>
      </c>
      <c r="BJ279" s="15" t="s">
        <v>83</v>
      </c>
      <c r="BK279" s="206">
        <f>ROUND(I279*H279,2)</f>
        <v>0</v>
      </c>
      <c r="BL279" s="15" t="s">
        <v>232</v>
      </c>
      <c r="BM279" s="205" t="s">
        <v>1751</v>
      </c>
    </row>
    <row r="280" s="11" customFormat="1" ht="22.8" customHeight="1">
      <c r="A280" s="11"/>
      <c r="B280" s="180"/>
      <c r="C280" s="181"/>
      <c r="D280" s="182" t="s">
        <v>74</v>
      </c>
      <c r="E280" s="222" t="s">
        <v>1752</v>
      </c>
      <c r="F280" s="222" t="s">
        <v>1753</v>
      </c>
      <c r="G280" s="181"/>
      <c r="H280" s="181"/>
      <c r="I280" s="184"/>
      <c r="J280" s="223">
        <f>BK280</f>
        <v>0</v>
      </c>
      <c r="K280" s="181"/>
      <c r="L280" s="186"/>
      <c r="M280" s="187"/>
      <c r="N280" s="188"/>
      <c r="O280" s="188"/>
      <c r="P280" s="189">
        <f>SUM(P281:P286)</f>
        <v>0</v>
      </c>
      <c r="Q280" s="188"/>
      <c r="R280" s="189">
        <f>SUM(R281:R286)</f>
        <v>0</v>
      </c>
      <c r="S280" s="188"/>
      <c r="T280" s="190">
        <f>SUM(T281:T286)</f>
        <v>0</v>
      </c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R280" s="191" t="s">
        <v>85</v>
      </c>
      <c r="AT280" s="192" t="s">
        <v>74</v>
      </c>
      <c r="AU280" s="192" t="s">
        <v>83</v>
      </c>
      <c r="AY280" s="191" t="s">
        <v>126</v>
      </c>
      <c r="BK280" s="193">
        <f>SUM(BK281:BK286)</f>
        <v>0</v>
      </c>
    </row>
    <row r="281" s="2" customFormat="1" ht="21.75" customHeight="1">
      <c r="A281" s="36"/>
      <c r="B281" s="37"/>
      <c r="C281" s="194" t="s">
        <v>1504</v>
      </c>
      <c r="D281" s="194" t="s">
        <v>127</v>
      </c>
      <c r="E281" s="195" t="s">
        <v>1754</v>
      </c>
      <c r="F281" s="196" t="s">
        <v>1755</v>
      </c>
      <c r="G281" s="197" t="s">
        <v>266</v>
      </c>
      <c r="H281" s="198">
        <v>10</v>
      </c>
      <c r="I281" s="199"/>
      <c r="J281" s="200">
        <f>ROUND(I281*H281,2)</f>
        <v>0</v>
      </c>
      <c r="K281" s="196" t="s">
        <v>19</v>
      </c>
      <c r="L281" s="42"/>
      <c r="M281" s="201" t="s">
        <v>19</v>
      </c>
      <c r="N281" s="202" t="s">
        <v>46</v>
      </c>
      <c r="O281" s="82"/>
      <c r="P281" s="203">
        <f>O281*H281</f>
        <v>0</v>
      </c>
      <c r="Q281" s="203">
        <v>0</v>
      </c>
      <c r="R281" s="203">
        <f>Q281*H281</f>
        <v>0</v>
      </c>
      <c r="S281" s="203">
        <v>0</v>
      </c>
      <c r="T281" s="204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205" t="s">
        <v>232</v>
      </c>
      <c r="AT281" s="205" t="s">
        <v>127</v>
      </c>
      <c r="AU281" s="205" t="s">
        <v>85</v>
      </c>
      <c r="AY281" s="15" t="s">
        <v>126</v>
      </c>
      <c r="BE281" s="206">
        <f>IF(N281="základní",J281,0)</f>
        <v>0</v>
      </c>
      <c r="BF281" s="206">
        <f>IF(N281="snížená",J281,0)</f>
        <v>0</v>
      </c>
      <c r="BG281" s="206">
        <f>IF(N281="zákl. přenesená",J281,0)</f>
        <v>0</v>
      </c>
      <c r="BH281" s="206">
        <f>IF(N281="sníž. přenesená",J281,0)</f>
        <v>0</v>
      </c>
      <c r="BI281" s="206">
        <f>IF(N281="nulová",J281,0)</f>
        <v>0</v>
      </c>
      <c r="BJ281" s="15" t="s">
        <v>83</v>
      </c>
      <c r="BK281" s="206">
        <f>ROUND(I281*H281,2)</f>
        <v>0</v>
      </c>
      <c r="BL281" s="15" t="s">
        <v>232</v>
      </c>
      <c r="BM281" s="205" t="s">
        <v>1756</v>
      </c>
    </row>
    <row r="282" s="2" customFormat="1" ht="21.75" customHeight="1">
      <c r="A282" s="36"/>
      <c r="B282" s="37"/>
      <c r="C282" s="194" t="s">
        <v>1757</v>
      </c>
      <c r="D282" s="194" t="s">
        <v>127</v>
      </c>
      <c r="E282" s="195" t="s">
        <v>1758</v>
      </c>
      <c r="F282" s="196" t="s">
        <v>1759</v>
      </c>
      <c r="G282" s="197" t="s">
        <v>266</v>
      </c>
      <c r="H282" s="198">
        <v>10</v>
      </c>
      <c r="I282" s="199"/>
      <c r="J282" s="200">
        <f>ROUND(I282*H282,2)</f>
        <v>0</v>
      </c>
      <c r="K282" s="196" t="s">
        <v>19</v>
      </c>
      <c r="L282" s="42"/>
      <c r="M282" s="201" t="s">
        <v>19</v>
      </c>
      <c r="N282" s="202" t="s">
        <v>46</v>
      </c>
      <c r="O282" s="82"/>
      <c r="P282" s="203">
        <f>O282*H282</f>
        <v>0</v>
      </c>
      <c r="Q282" s="203">
        <v>0</v>
      </c>
      <c r="R282" s="203">
        <f>Q282*H282</f>
        <v>0</v>
      </c>
      <c r="S282" s="203">
        <v>0</v>
      </c>
      <c r="T282" s="204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205" t="s">
        <v>232</v>
      </c>
      <c r="AT282" s="205" t="s">
        <v>127</v>
      </c>
      <c r="AU282" s="205" t="s">
        <v>85</v>
      </c>
      <c r="AY282" s="15" t="s">
        <v>126</v>
      </c>
      <c r="BE282" s="206">
        <f>IF(N282="základní",J282,0)</f>
        <v>0</v>
      </c>
      <c r="BF282" s="206">
        <f>IF(N282="snížená",J282,0)</f>
        <v>0</v>
      </c>
      <c r="BG282" s="206">
        <f>IF(N282="zákl. přenesená",J282,0)</f>
        <v>0</v>
      </c>
      <c r="BH282" s="206">
        <f>IF(N282="sníž. přenesená",J282,0)</f>
        <v>0</v>
      </c>
      <c r="BI282" s="206">
        <f>IF(N282="nulová",J282,0)</f>
        <v>0</v>
      </c>
      <c r="BJ282" s="15" t="s">
        <v>83</v>
      </c>
      <c r="BK282" s="206">
        <f>ROUND(I282*H282,2)</f>
        <v>0</v>
      </c>
      <c r="BL282" s="15" t="s">
        <v>232</v>
      </c>
      <c r="BM282" s="205" t="s">
        <v>1760</v>
      </c>
    </row>
    <row r="283" s="2" customFormat="1" ht="21.75" customHeight="1">
      <c r="A283" s="36"/>
      <c r="B283" s="37"/>
      <c r="C283" s="194" t="s">
        <v>1507</v>
      </c>
      <c r="D283" s="194" t="s">
        <v>127</v>
      </c>
      <c r="E283" s="195" t="s">
        <v>1761</v>
      </c>
      <c r="F283" s="196" t="s">
        <v>1762</v>
      </c>
      <c r="G283" s="197" t="s">
        <v>266</v>
      </c>
      <c r="H283" s="198">
        <v>15</v>
      </c>
      <c r="I283" s="199"/>
      <c r="J283" s="200">
        <f>ROUND(I283*H283,2)</f>
        <v>0</v>
      </c>
      <c r="K283" s="196" t="s">
        <v>19</v>
      </c>
      <c r="L283" s="42"/>
      <c r="M283" s="201" t="s">
        <v>19</v>
      </c>
      <c r="N283" s="202" t="s">
        <v>46</v>
      </c>
      <c r="O283" s="82"/>
      <c r="P283" s="203">
        <f>O283*H283</f>
        <v>0</v>
      </c>
      <c r="Q283" s="203">
        <v>0</v>
      </c>
      <c r="R283" s="203">
        <f>Q283*H283</f>
        <v>0</v>
      </c>
      <c r="S283" s="203">
        <v>0</v>
      </c>
      <c r="T283" s="204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205" t="s">
        <v>232</v>
      </c>
      <c r="AT283" s="205" t="s">
        <v>127</v>
      </c>
      <c r="AU283" s="205" t="s">
        <v>85</v>
      </c>
      <c r="AY283" s="15" t="s">
        <v>126</v>
      </c>
      <c r="BE283" s="206">
        <f>IF(N283="základní",J283,0)</f>
        <v>0</v>
      </c>
      <c r="BF283" s="206">
        <f>IF(N283="snížená",J283,0)</f>
        <v>0</v>
      </c>
      <c r="BG283" s="206">
        <f>IF(N283="zákl. přenesená",J283,0)</f>
        <v>0</v>
      </c>
      <c r="BH283" s="206">
        <f>IF(N283="sníž. přenesená",J283,0)</f>
        <v>0</v>
      </c>
      <c r="BI283" s="206">
        <f>IF(N283="nulová",J283,0)</f>
        <v>0</v>
      </c>
      <c r="BJ283" s="15" t="s">
        <v>83</v>
      </c>
      <c r="BK283" s="206">
        <f>ROUND(I283*H283,2)</f>
        <v>0</v>
      </c>
      <c r="BL283" s="15" t="s">
        <v>232</v>
      </c>
      <c r="BM283" s="205" t="s">
        <v>1763</v>
      </c>
    </row>
    <row r="284" s="2" customFormat="1" ht="21.75" customHeight="1">
      <c r="A284" s="36"/>
      <c r="B284" s="37"/>
      <c r="C284" s="194" t="s">
        <v>1764</v>
      </c>
      <c r="D284" s="194" t="s">
        <v>127</v>
      </c>
      <c r="E284" s="195" t="s">
        <v>1765</v>
      </c>
      <c r="F284" s="196" t="s">
        <v>1766</v>
      </c>
      <c r="G284" s="197" t="s">
        <v>266</v>
      </c>
      <c r="H284" s="198">
        <v>15</v>
      </c>
      <c r="I284" s="199"/>
      <c r="J284" s="200">
        <f>ROUND(I284*H284,2)</f>
        <v>0</v>
      </c>
      <c r="K284" s="196" t="s">
        <v>19</v>
      </c>
      <c r="L284" s="42"/>
      <c r="M284" s="201" t="s">
        <v>19</v>
      </c>
      <c r="N284" s="202" t="s">
        <v>46</v>
      </c>
      <c r="O284" s="82"/>
      <c r="P284" s="203">
        <f>O284*H284</f>
        <v>0</v>
      </c>
      <c r="Q284" s="203">
        <v>0</v>
      </c>
      <c r="R284" s="203">
        <f>Q284*H284</f>
        <v>0</v>
      </c>
      <c r="S284" s="203">
        <v>0</v>
      </c>
      <c r="T284" s="204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205" t="s">
        <v>232</v>
      </c>
      <c r="AT284" s="205" t="s">
        <v>127</v>
      </c>
      <c r="AU284" s="205" t="s">
        <v>85</v>
      </c>
      <c r="AY284" s="15" t="s">
        <v>126</v>
      </c>
      <c r="BE284" s="206">
        <f>IF(N284="základní",J284,0)</f>
        <v>0</v>
      </c>
      <c r="BF284" s="206">
        <f>IF(N284="snížená",J284,0)</f>
        <v>0</v>
      </c>
      <c r="BG284" s="206">
        <f>IF(N284="zákl. přenesená",J284,0)</f>
        <v>0</v>
      </c>
      <c r="BH284" s="206">
        <f>IF(N284="sníž. přenesená",J284,0)</f>
        <v>0</v>
      </c>
      <c r="BI284" s="206">
        <f>IF(N284="nulová",J284,0)</f>
        <v>0</v>
      </c>
      <c r="BJ284" s="15" t="s">
        <v>83</v>
      </c>
      <c r="BK284" s="206">
        <f>ROUND(I284*H284,2)</f>
        <v>0</v>
      </c>
      <c r="BL284" s="15" t="s">
        <v>232</v>
      </c>
      <c r="BM284" s="205" t="s">
        <v>1767</v>
      </c>
    </row>
    <row r="285" s="2" customFormat="1" ht="21.75" customHeight="1">
      <c r="A285" s="36"/>
      <c r="B285" s="37"/>
      <c r="C285" s="194" t="s">
        <v>1510</v>
      </c>
      <c r="D285" s="194" t="s">
        <v>127</v>
      </c>
      <c r="E285" s="195" t="s">
        <v>1768</v>
      </c>
      <c r="F285" s="196" t="s">
        <v>1769</v>
      </c>
      <c r="G285" s="197" t="s">
        <v>266</v>
      </c>
      <c r="H285" s="198">
        <v>10</v>
      </c>
      <c r="I285" s="199"/>
      <c r="J285" s="200">
        <f>ROUND(I285*H285,2)</f>
        <v>0</v>
      </c>
      <c r="K285" s="196" t="s">
        <v>19</v>
      </c>
      <c r="L285" s="42"/>
      <c r="M285" s="201" t="s">
        <v>19</v>
      </c>
      <c r="N285" s="202" t="s">
        <v>46</v>
      </c>
      <c r="O285" s="82"/>
      <c r="P285" s="203">
        <f>O285*H285</f>
        <v>0</v>
      </c>
      <c r="Q285" s="203">
        <v>0</v>
      </c>
      <c r="R285" s="203">
        <f>Q285*H285</f>
        <v>0</v>
      </c>
      <c r="S285" s="203">
        <v>0</v>
      </c>
      <c r="T285" s="204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205" t="s">
        <v>232</v>
      </c>
      <c r="AT285" s="205" t="s">
        <v>127</v>
      </c>
      <c r="AU285" s="205" t="s">
        <v>85</v>
      </c>
      <c r="AY285" s="15" t="s">
        <v>126</v>
      </c>
      <c r="BE285" s="206">
        <f>IF(N285="základní",J285,0)</f>
        <v>0</v>
      </c>
      <c r="BF285" s="206">
        <f>IF(N285="snížená",J285,0)</f>
        <v>0</v>
      </c>
      <c r="BG285" s="206">
        <f>IF(N285="zákl. přenesená",J285,0)</f>
        <v>0</v>
      </c>
      <c r="BH285" s="206">
        <f>IF(N285="sníž. přenesená",J285,0)</f>
        <v>0</v>
      </c>
      <c r="BI285" s="206">
        <f>IF(N285="nulová",J285,0)</f>
        <v>0</v>
      </c>
      <c r="BJ285" s="15" t="s">
        <v>83</v>
      </c>
      <c r="BK285" s="206">
        <f>ROUND(I285*H285,2)</f>
        <v>0</v>
      </c>
      <c r="BL285" s="15" t="s">
        <v>232</v>
      </c>
      <c r="BM285" s="205" t="s">
        <v>1770</v>
      </c>
    </row>
    <row r="286" s="2" customFormat="1" ht="16.5" customHeight="1">
      <c r="A286" s="36"/>
      <c r="B286" s="37"/>
      <c r="C286" s="194" t="s">
        <v>1771</v>
      </c>
      <c r="D286" s="194" t="s">
        <v>127</v>
      </c>
      <c r="E286" s="195" t="s">
        <v>1772</v>
      </c>
      <c r="F286" s="196" t="s">
        <v>1773</v>
      </c>
      <c r="G286" s="197" t="s">
        <v>1374</v>
      </c>
      <c r="H286" s="198">
        <v>1</v>
      </c>
      <c r="I286" s="199"/>
      <c r="J286" s="200">
        <f>ROUND(I286*H286,2)</f>
        <v>0</v>
      </c>
      <c r="K286" s="196" t="s">
        <v>19</v>
      </c>
      <c r="L286" s="42"/>
      <c r="M286" s="201" t="s">
        <v>19</v>
      </c>
      <c r="N286" s="202" t="s">
        <v>46</v>
      </c>
      <c r="O286" s="82"/>
      <c r="P286" s="203">
        <f>O286*H286</f>
        <v>0</v>
      </c>
      <c r="Q286" s="203">
        <v>0</v>
      </c>
      <c r="R286" s="203">
        <f>Q286*H286</f>
        <v>0</v>
      </c>
      <c r="S286" s="203">
        <v>0</v>
      </c>
      <c r="T286" s="204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205" t="s">
        <v>232</v>
      </c>
      <c r="AT286" s="205" t="s">
        <v>127</v>
      </c>
      <c r="AU286" s="205" t="s">
        <v>85</v>
      </c>
      <c r="AY286" s="15" t="s">
        <v>126</v>
      </c>
      <c r="BE286" s="206">
        <f>IF(N286="základní",J286,0)</f>
        <v>0</v>
      </c>
      <c r="BF286" s="206">
        <f>IF(N286="snížená",J286,0)</f>
        <v>0</v>
      </c>
      <c r="BG286" s="206">
        <f>IF(N286="zákl. přenesená",J286,0)</f>
        <v>0</v>
      </c>
      <c r="BH286" s="206">
        <f>IF(N286="sníž. přenesená",J286,0)</f>
        <v>0</v>
      </c>
      <c r="BI286" s="206">
        <f>IF(N286="nulová",J286,0)</f>
        <v>0</v>
      </c>
      <c r="BJ286" s="15" t="s">
        <v>83</v>
      </c>
      <c r="BK286" s="206">
        <f>ROUND(I286*H286,2)</f>
        <v>0</v>
      </c>
      <c r="BL286" s="15" t="s">
        <v>232</v>
      </c>
      <c r="BM286" s="205" t="s">
        <v>1774</v>
      </c>
    </row>
    <row r="287" s="11" customFormat="1" ht="22.8" customHeight="1">
      <c r="A287" s="11"/>
      <c r="B287" s="180"/>
      <c r="C287" s="181"/>
      <c r="D287" s="182" t="s">
        <v>74</v>
      </c>
      <c r="E287" s="222" t="s">
        <v>1775</v>
      </c>
      <c r="F287" s="222" t="s">
        <v>1776</v>
      </c>
      <c r="G287" s="181"/>
      <c r="H287" s="181"/>
      <c r="I287" s="184"/>
      <c r="J287" s="223">
        <f>BK287</f>
        <v>0</v>
      </c>
      <c r="K287" s="181"/>
      <c r="L287" s="186"/>
      <c r="M287" s="187"/>
      <c r="N287" s="188"/>
      <c r="O287" s="188"/>
      <c r="P287" s="189">
        <f>SUM(P288:P289)</f>
        <v>0</v>
      </c>
      <c r="Q287" s="188"/>
      <c r="R287" s="189">
        <f>SUM(R288:R289)</f>
        <v>0</v>
      </c>
      <c r="S287" s="188"/>
      <c r="T287" s="190">
        <f>SUM(T288:T289)</f>
        <v>0</v>
      </c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R287" s="191" t="s">
        <v>85</v>
      </c>
      <c r="AT287" s="192" t="s">
        <v>74</v>
      </c>
      <c r="AU287" s="192" t="s">
        <v>83</v>
      </c>
      <c r="AY287" s="191" t="s">
        <v>126</v>
      </c>
      <c r="BK287" s="193">
        <f>SUM(BK288:BK289)</f>
        <v>0</v>
      </c>
    </row>
    <row r="288" s="2" customFormat="1" ht="16.5" customHeight="1">
      <c r="A288" s="36"/>
      <c r="B288" s="37"/>
      <c r="C288" s="194" t="s">
        <v>1513</v>
      </c>
      <c r="D288" s="194" t="s">
        <v>127</v>
      </c>
      <c r="E288" s="195" t="s">
        <v>1777</v>
      </c>
      <c r="F288" s="196" t="s">
        <v>1778</v>
      </c>
      <c r="G288" s="197" t="s">
        <v>1387</v>
      </c>
      <c r="H288" s="198">
        <v>30</v>
      </c>
      <c r="I288" s="199"/>
      <c r="J288" s="200">
        <f>ROUND(I288*H288,2)</f>
        <v>0</v>
      </c>
      <c r="K288" s="196" t="s">
        <v>19</v>
      </c>
      <c r="L288" s="42"/>
      <c r="M288" s="201" t="s">
        <v>19</v>
      </c>
      <c r="N288" s="202" t="s">
        <v>46</v>
      </c>
      <c r="O288" s="82"/>
      <c r="P288" s="203">
        <f>O288*H288</f>
        <v>0</v>
      </c>
      <c r="Q288" s="203">
        <v>0</v>
      </c>
      <c r="R288" s="203">
        <f>Q288*H288</f>
        <v>0</v>
      </c>
      <c r="S288" s="203">
        <v>0</v>
      </c>
      <c r="T288" s="204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205" t="s">
        <v>232</v>
      </c>
      <c r="AT288" s="205" t="s">
        <v>127</v>
      </c>
      <c r="AU288" s="205" t="s">
        <v>85</v>
      </c>
      <c r="AY288" s="15" t="s">
        <v>126</v>
      </c>
      <c r="BE288" s="206">
        <f>IF(N288="základní",J288,0)</f>
        <v>0</v>
      </c>
      <c r="BF288" s="206">
        <f>IF(N288="snížená",J288,0)</f>
        <v>0</v>
      </c>
      <c r="BG288" s="206">
        <f>IF(N288="zákl. přenesená",J288,0)</f>
        <v>0</v>
      </c>
      <c r="BH288" s="206">
        <f>IF(N288="sníž. přenesená",J288,0)</f>
        <v>0</v>
      </c>
      <c r="BI288" s="206">
        <f>IF(N288="nulová",J288,0)</f>
        <v>0</v>
      </c>
      <c r="BJ288" s="15" t="s">
        <v>83</v>
      </c>
      <c r="BK288" s="206">
        <f>ROUND(I288*H288,2)</f>
        <v>0</v>
      </c>
      <c r="BL288" s="15" t="s">
        <v>232</v>
      </c>
      <c r="BM288" s="205" t="s">
        <v>1779</v>
      </c>
    </row>
    <row r="289" s="2" customFormat="1" ht="16.5" customHeight="1">
      <c r="A289" s="36"/>
      <c r="B289" s="37"/>
      <c r="C289" s="194" t="s">
        <v>1780</v>
      </c>
      <c r="D289" s="194" t="s">
        <v>127</v>
      </c>
      <c r="E289" s="195" t="s">
        <v>1781</v>
      </c>
      <c r="F289" s="196" t="s">
        <v>1604</v>
      </c>
      <c r="G289" s="197" t="s">
        <v>1387</v>
      </c>
      <c r="H289" s="198">
        <v>8</v>
      </c>
      <c r="I289" s="199"/>
      <c r="J289" s="200">
        <f>ROUND(I289*H289,2)</f>
        <v>0</v>
      </c>
      <c r="K289" s="196" t="s">
        <v>19</v>
      </c>
      <c r="L289" s="42"/>
      <c r="M289" s="201" t="s">
        <v>19</v>
      </c>
      <c r="N289" s="202" t="s">
        <v>46</v>
      </c>
      <c r="O289" s="82"/>
      <c r="P289" s="203">
        <f>O289*H289</f>
        <v>0</v>
      </c>
      <c r="Q289" s="203">
        <v>0</v>
      </c>
      <c r="R289" s="203">
        <f>Q289*H289</f>
        <v>0</v>
      </c>
      <c r="S289" s="203">
        <v>0</v>
      </c>
      <c r="T289" s="204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205" t="s">
        <v>232</v>
      </c>
      <c r="AT289" s="205" t="s">
        <v>127</v>
      </c>
      <c r="AU289" s="205" t="s">
        <v>85</v>
      </c>
      <c r="AY289" s="15" t="s">
        <v>126</v>
      </c>
      <c r="BE289" s="206">
        <f>IF(N289="základní",J289,0)</f>
        <v>0</v>
      </c>
      <c r="BF289" s="206">
        <f>IF(N289="snížená",J289,0)</f>
        <v>0</v>
      </c>
      <c r="BG289" s="206">
        <f>IF(N289="zákl. přenesená",J289,0)</f>
        <v>0</v>
      </c>
      <c r="BH289" s="206">
        <f>IF(N289="sníž. přenesená",J289,0)</f>
        <v>0</v>
      </c>
      <c r="BI289" s="206">
        <f>IF(N289="nulová",J289,0)</f>
        <v>0</v>
      </c>
      <c r="BJ289" s="15" t="s">
        <v>83</v>
      </c>
      <c r="BK289" s="206">
        <f>ROUND(I289*H289,2)</f>
        <v>0</v>
      </c>
      <c r="BL289" s="15" t="s">
        <v>232</v>
      </c>
      <c r="BM289" s="205" t="s">
        <v>1782</v>
      </c>
    </row>
    <row r="290" s="11" customFormat="1" ht="22.8" customHeight="1">
      <c r="A290" s="11"/>
      <c r="B290" s="180"/>
      <c r="C290" s="181"/>
      <c r="D290" s="182" t="s">
        <v>74</v>
      </c>
      <c r="E290" s="222" t="s">
        <v>1783</v>
      </c>
      <c r="F290" s="222" t="s">
        <v>1784</v>
      </c>
      <c r="G290" s="181"/>
      <c r="H290" s="181"/>
      <c r="I290" s="184"/>
      <c r="J290" s="223">
        <f>BK290</f>
        <v>0</v>
      </c>
      <c r="K290" s="181"/>
      <c r="L290" s="186"/>
      <c r="M290" s="187"/>
      <c r="N290" s="188"/>
      <c r="O290" s="188"/>
      <c r="P290" s="189">
        <f>P291</f>
        <v>0</v>
      </c>
      <c r="Q290" s="188"/>
      <c r="R290" s="189">
        <f>R291</f>
        <v>0</v>
      </c>
      <c r="S290" s="188"/>
      <c r="T290" s="190">
        <f>T291</f>
        <v>0</v>
      </c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R290" s="191" t="s">
        <v>85</v>
      </c>
      <c r="AT290" s="192" t="s">
        <v>74</v>
      </c>
      <c r="AU290" s="192" t="s">
        <v>83</v>
      </c>
      <c r="AY290" s="191" t="s">
        <v>126</v>
      </c>
      <c r="BK290" s="193">
        <f>BK291</f>
        <v>0</v>
      </c>
    </row>
    <row r="291" s="2" customFormat="1" ht="16.5" customHeight="1">
      <c r="A291" s="36"/>
      <c r="B291" s="37"/>
      <c r="C291" s="194" t="s">
        <v>1518</v>
      </c>
      <c r="D291" s="194" t="s">
        <v>127</v>
      </c>
      <c r="E291" s="195" t="s">
        <v>1785</v>
      </c>
      <c r="F291" s="196" t="s">
        <v>1786</v>
      </c>
      <c r="G291" s="197" t="s">
        <v>1387</v>
      </c>
      <c r="H291" s="198">
        <v>8</v>
      </c>
      <c r="I291" s="199"/>
      <c r="J291" s="200">
        <f>ROUND(I291*H291,2)</f>
        <v>0</v>
      </c>
      <c r="K291" s="196" t="s">
        <v>19</v>
      </c>
      <c r="L291" s="42"/>
      <c r="M291" s="201" t="s">
        <v>19</v>
      </c>
      <c r="N291" s="202" t="s">
        <v>46</v>
      </c>
      <c r="O291" s="82"/>
      <c r="P291" s="203">
        <f>O291*H291</f>
        <v>0</v>
      </c>
      <c r="Q291" s="203">
        <v>0</v>
      </c>
      <c r="R291" s="203">
        <f>Q291*H291</f>
        <v>0</v>
      </c>
      <c r="S291" s="203">
        <v>0</v>
      </c>
      <c r="T291" s="204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205" t="s">
        <v>232</v>
      </c>
      <c r="AT291" s="205" t="s">
        <v>127</v>
      </c>
      <c r="AU291" s="205" t="s">
        <v>85</v>
      </c>
      <c r="AY291" s="15" t="s">
        <v>126</v>
      </c>
      <c r="BE291" s="206">
        <f>IF(N291="základní",J291,0)</f>
        <v>0</v>
      </c>
      <c r="BF291" s="206">
        <f>IF(N291="snížená",J291,0)</f>
        <v>0</v>
      </c>
      <c r="BG291" s="206">
        <f>IF(N291="zákl. přenesená",J291,0)</f>
        <v>0</v>
      </c>
      <c r="BH291" s="206">
        <f>IF(N291="sníž. přenesená",J291,0)</f>
        <v>0</v>
      </c>
      <c r="BI291" s="206">
        <f>IF(N291="nulová",J291,0)</f>
        <v>0</v>
      </c>
      <c r="BJ291" s="15" t="s">
        <v>83</v>
      </c>
      <c r="BK291" s="206">
        <f>ROUND(I291*H291,2)</f>
        <v>0</v>
      </c>
      <c r="BL291" s="15" t="s">
        <v>232</v>
      </c>
      <c r="BM291" s="205" t="s">
        <v>1787</v>
      </c>
    </row>
    <row r="292" s="11" customFormat="1" ht="22.8" customHeight="1">
      <c r="A292" s="11"/>
      <c r="B292" s="180"/>
      <c r="C292" s="181"/>
      <c r="D292" s="182" t="s">
        <v>74</v>
      </c>
      <c r="E292" s="222" t="s">
        <v>1788</v>
      </c>
      <c r="F292" s="222" t="s">
        <v>1789</v>
      </c>
      <c r="G292" s="181"/>
      <c r="H292" s="181"/>
      <c r="I292" s="184"/>
      <c r="J292" s="223">
        <f>BK292</f>
        <v>0</v>
      </c>
      <c r="K292" s="181"/>
      <c r="L292" s="186"/>
      <c r="M292" s="187"/>
      <c r="N292" s="188"/>
      <c r="O292" s="188"/>
      <c r="P292" s="189">
        <f>SUM(P293:P297)</f>
        <v>0</v>
      </c>
      <c r="Q292" s="188"/>
      <c r="R292" s="189">
        <f>SUM(R293:R297)</f>
        <v>0</v>
      </c>
      <c r="S292" s="188"/>
      <c r="T292" s="190">
        <f>SUM(T293:T297)</f>
        <v>0</v>
      </c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R292" s="191" t="s">
        <v>85</v>
      </c>
      <c r="AT292" s="192" t="s">
        <v>74</v>
      </c>
      <c r="AU292" s="192" t="s">
        <v>83</v>
      </c>
      <c r="AY292" s="191" t="s">
        <v>126</v>
      </c>
      <c r="BK292" s="193">
        <f>SUM(BK293:BK297)</f>
        <v>0</v>
      </c>
    </row>
    <row r="293" s="2" customFormat="1" ht="16.5" customHeight="1">
      <c r="A293" s="36"/>
      <c r="B293" s="37"/>
      <c r="C293" s="194" t="s">
        <v>1790</v>
      </c>
      <c r="D293" s="194" t="s">
        <v>127</v>
      </c>
      <c r="E293" s="195" t="s">
        <v>1791</v>
      </c>
      <c r="F293" s="196" t="s">
        <v>1792</v>
      </c>
      <c r="G293" s="197" t="s">
        <v>1387</v>
      </c>
      <c r="H293" s="198">
        <v>22</v>
      </c>
      <c r="I293" s="199"/>
      <c r="J293" s="200">
        <f>ROUND(I293*H293,2)</f>
        <v>0</v>
      </c>
      <c r="K293" s="196" t="s">
        <v>19</v>
      </c>
      <c r="L293" s="42"/>
      <c r="M293" s="201" t="s">
        <v>19</v>
      </c>
      <c r="N293" s="202" t="s">
        <v>46</v>
      </c>
      <c r="O293" s="82"/>
      <c r="P293" s="203">
        <f>O293*H293</f>
        <v>0</v>
      </c>
      <c r="Q293" s="203">
        <v>0</v>
      </c>
      <c r="R293" s="203">
        <f>Q293*H293</f>
        <v>0</v>
      </c>
      <c r="S293" s="203">
        <v>0</v>
      </c>
      <c r="T293" s="204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205" t="s">
        <v>232</v>
      </c>
      <c r="AT293" s="205" t="s">
        <v>127</v>
      </c>
      <c r="AU293" s="205" t="s">
        <v>85</v>
      </c>
      <c r="AY293" s="15" t="s">
        <v>126</v>
      </c>
      <c r="BE293" s="206">
        <f>IF(N293="základní",J293,0)</f>
        <v>0</v>
      </c>
      <c r="BF293" s="206">
        <f>IF(N293="snížená",J293,0)</f>
        <v>0</v>
      </c>
      <c r="BG293" s="206">
        <f>IF(N293="zákl. přenesená",J293,0)</f>
        <v>0</v>
      </c>
      <c r="BH293" s="206">
        <f>IF(N293="sníž. přenesená",J293,0)</f>
        <v>0</v>
      </c>
      <c r="BI293" s="206">
        <f>IF(N293="nulová",J293,0)</f>
        <v>0</v>
      </c>
      <c r="BJ293" s="15" t="s">
        <v>83</v>
      </c>
      <c r="BK293" s="206">
        <f>ROUND(I293*H293,2)</f>
        <v>0</v>
      </c>
      <c r="BL293" s="15" t="s">
        <v>232</v>
      </c>
      <c r="BM293" s="205" t="s">
        <v>1793</v>
      </c>
    </row>
    <row r="294" s="2" customFormat="1" ht="16.5" customHeight="1">
      <c r="A294" s="36"/>
      <c r="B294" s="37"/>
      <c r="C294" s="194" t="s">
        <v>1521</v>
      </c>
      <c r="D294" s="194" t="s">
        <v>127</v>
      </c>
      <c r="E294" s="195" t="s">
        <v>1794</v>
      </c>
      <c r="F294" s="196" t="s">
        <v>1795</v>
      </c>
      <c r="G294" s="197" t="s">
        <v>130</v>
      </c>
      <c r="H294" s="198">
        <v>1</v>
      </c>
      <c r="I294" s="199"/>
      <c r="J294" s="200">
        <f>ROUND(I294*H294,2)</f>
        <v>0</v>
      </c>
      <c r="K294" s="196" t="s">
        <v>19</v>
      </c>
      <c r="L294" s="42"/>
      <c r="M294" s="201" t="s">
        <v>19</v>
      </c>
      <c r="N294" s="202" t="s">
        <v>46</v>
      </c>
      <c r="O294" s="82"/>
      <c r="P294" s="203">
        <f>O294*H294</f>
        <v>0</v>
      </c>
      <c r="Q294" s="203">
        <v>0</v>
      </c>
      <c r="R294" s="203">
        <f>Q294*H294</f>
        <v>0</v>
      </c>
      <c r="S294" s="203">
        <v>0</v>
      </c>
      <c r="T294" s="204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205" t="s">
        <v>232</v>
      </c>
      <c r="AT294" s="205" t="s">
        <v>127</v>
      </c>
      <c r="AU294" s="205" t="s">
        <v>85</v>
      </c>
      <c r="AY294" s="15" t="s">
        <v>126</v>
      </c>
      <c r="BE294" s="206">
        <f>IF(N294="základní",J294,0)</f>
        <v>0</v>
      </c>
      <c r="BF294" s="206">
        <f>IF(N294="snížená",J294,0)</f>
        <v>0</v>
      </c>
      <c r="BG294" s="206">
        <f>IF(N294="zákl. přenesená",J294,0)</f>
        <v>0</v>
      </c>
      <c r="BH294" s="206">
        <f>IF(N294="sníž. přenesená",J294,0)</f>
        <v>0</v>
      </c>
      <c r="BI294" s="206">
        <f>IF(N294="nulová",J294,0)</f>
        <v>0</v>
      </c>
      <c r="BJ294" s="15" t="s">
        <v>83</v>
      </c>
      <c r="BK294" s="206">
        <f>ROUND(I294*H294,2)</f>
        <v>0</v>
      </c>
      <c r="BL294" s="15" t="s">
        <v>232</v>
      </c>
      <c r="BM294" s="205" t="s">
        <v>1796</v>
      </c>
    </row>
    <row r="295" s="2" customFormat="1" ht="16.5" customHeight="1">
      <c r="A295" s="36"/>
      <c r="B295" s="37"/>
      <c r="C295" s="194" t="s">
        <v>1797</v>
      </c>
      <c r="D295" s="194" t="s">
        <v>127</v>
      </c>
      <c r="E295" s="195" t="s">
        <v>1798</v>
      </c>
      <c r="F295" s="196" t="s">
        <v>1799</v>
      </c>
      <c r="G295" s="197" t="s">
        <v>130</v>
      </c>
      <c r="H295" s="198">
        <v>1</v>
      </c>
      <c r="I295" s="199"/>
      <c r="J295" s="200">
        <f>ROUND(I295*H295,2)</f>
        <v>0</v>
      </c>
      <c r="K295" s="196" t="s">
        <v>19</v>
      </c>
      <c r="L295" s="42"/>
      <c r="M295" s="201" t="s">
        <v>19</v>
      </c>
      <c r="N295" s="202" t="s">
        <v>46</v>
      </c>
      <c r="O295" s="82"/>
      <c r="P295" s="203">
        <f>O295*H295</f>
        <v>0</v>
      </c>
      <c r="Q295" s="203">
        <v>0</v>
      </c>
      <c r="R295" s="203">
        <f>Q295*H295</f>
        <v>0</v>
      </c>
      <c r="S295" s="203">
        <v>0</v>
      </c>
      <c r="T295" s="204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205" t="s">
        <v>232</v>
      </c>
      <c r="AT295" s="205" t="s">
        <v>127</v>
      </c>
      <c r="AU295" s="205" t="s">
        <v>85</v>
      </c>
      <c r="AY295" s="15" t="s">
        <v>126</v>
      </c>
      <c r="BE295" s="206">
        <f>IF(N295="základní",J295,0)</f>
        <v>0</v>
      </c>
      <c r="BF295" s="206">
        <f>IF(N295="snížená",J295,0)</f>
        <v>0</v>
      </c>
      <c r="BG295" s="206">
        <f>IF(N295="zákl. přenesená",J295,0)</f>
        <v>0</v>
      </c>
      <c r="BH295" s="206">
        <f>IF(N295="sníž. přenesená",J295,0)</f>
        <v>0</v>
      </c>
      <c r="BI295" s="206">
        <f>IF(N295="nulová",J295,0)</f>
        <v>0</v>
      </c>
      <c r="BJ295" s="15" t="s">
        <v>83</v>
      </c>
      <c r="BK295" s="206">
        <f>ROUND(I295*H295,2)</f>
        <v>0</v>
      </c>
      <c r="BL295" s="15" t="s">
        <v>232</v>
      </c>
      <c r="BM295" s="205" t="s">
        <v>1800</v>
      </c>
    </row>
    <row r="296" s="2" customFormat="1" ht="16.5" customHeight="1">
      <c r="A296" s="36"/>
      <c r="B296" s="37"/>
      <c r="C296" s="194" t="s">
        <v>1524</v>
      </c>
      <c r="D296" s="194" t="s">
        <v>127</v>
      </c>
      <c r="E296" s="195" t="s">
        <v>1801</v>
      </c>
      <c r="F296" s="196" t="s">
        <v>1802</v>
      </c>
      <c r="G296" s="197" t="s">
        <v>130</v>
      </c>
      <c r="H296" s="198">
        <v>1</v>
      </c>
      <c r="I296" s="199"/>
      <c r="J296" s="200">
        <f>ROUND(I296*H296,2)</f>
        <v>0</v>
      </c>
      <c r="K296" s="196" t="s">
        <v>19</v>
      </c>
      <c r="L296" s="42"/>
      <c r="M296" s="201" t="s">
        <v>19</v>
      </c>
      <c r="N296" s="202" t="s">
        <v>46</v>
      </c>
      <c r="O296" s="82"/>
      <c r="P296" s="203">
        <f>O296*H296</f>
        <v>0</v>
      </c>
      <c r="Q296" s="203">
        <v>0</v>
      </c>
      <c r="R296" s="203">
        <f>Q296*H296</f>
        <v>0</v>
      </c>
      <c r="S296" s="203">
        <v>0</v>
      </c>
      <c r="T296" s="204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205" t="s">
        <v>232</v>
      </c>
      <c r="AT296" s="205" t="s">
        <v>127</v>
      </c>
      <c r="AU296" s="205" t="s">
        <v>85</v>
      </c>
      <c r="AY296" s="15" t="s">
        <v>126</v>
      </c>
      <c r="BE296" s="206">
        <f>IF(N296="základní",J296,0)</f>
        <v>0</v>
      </c>
      <c r="BF296" s="206">
        <f>IF(N296="snížená",J296,0)</f>
        <v>0</v>
      </c>
      <c r="BG296" s="206">
        <f>IF(N296="zákl. přenesená",J296,0)</f>
        <v>0</v>
      </c>
      <c r="BH296" s="206">
        <f>IF(N296="sníž. přenesená",J296,0)</f>
        <v>0</v>
      </c>
      <c r="BI296" s="206">
        <f>IF(N296="nulová",J296,0)</f>
        <v>0</v>
      </c>
      <c r="BJ296" s="15" t="s">
        <v>83</v>
      </c>
      <c r="BK296" s="206">
        <f>ROUND(I296*H296,2)</f>
        <v>0</v>
      </c>
      <c r="BL296" s="15" t="s">
        <v>232</v>
      </c>
      <c r="BM296" s="205" t="s">
        <v>1803</v>
      </c>
    </row>
    <row r="297" s="2" customFormat="1" ht="16.5" customHeight="1">
      <c r="A297" s="36"/>
      <c r="B297" s="37"/>
      <c r="C297" s="194" t="s">
        <v>1804</v>
      </c>
      <c r="D297" s="194" t="s">
        <v>127</v>
      </c>
      <c r="E297" s="195" t="s">
        <v>1805</v>
      </c>
      <c r="F297" s="196" t="s">
        <v>1806</v>
      </c>
      <c r="G297" s="197" t="s">
        <v>1387</v>
      </c>
      <c r="H297" s="198">
        <v>8</v>
      </c>
      <c r="I297" s="199"/>
      <c r="J297" s="200">
        <f>ROUND(I297*H297,2)</f>
        <v>0</v>
      </c>
      <c r="K297" s="196" t="s">
        <v>19</v>
      </c>
      <c r="L297" s="42"/>
      <c r="M297" s="201" t="s">
        <v>19</v>
      </c>
      <c r="N297" s="202" t="s">
        <v>46</v>
      </c>
      <c r="O297" s="82"/>
      <c r="P297" s="203">
        <f>O297*H297</f>
        <v>0</v>
      </c>
      <c r="Q297" s="203">
        <v>0</v>
      </c>
      <c r="R297" s="203">
        <f>Q297*H297</f>
        <v>0</v>
      </c>
      <c r="S297" s="203">
        <v>0</v>
      </c>
      <c r="T297" s="204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205" t="s">
        <v>232</v>
      </c>
      <c r="AT297" s="205" t="s">
        <v>127</v>
      </c>
      <c r="AU297" s="205" t="s">
        <v>85</v>
      </c>
      <c r="AY297" s="15" t="s">
        <v>126</v>
      </c>
      <c r="BE297" s="206">
        <f>IF(N297="základní",J297,0)</f>
        <v>0</v>
      </c>
      <c r="BF297" s="206">
        <f>IF(N297="snížená",J297,0)</f>
        <v>0</v>
      </c>
      <c r="BG297" s="206">
        <f>IF(N297="zákl. přenesená",J297,0)</f>
        <v>0</v>
      </c>
      <c r="BH297" s="206">
        <f>IF(N297="sníž. přenesená",J297,0)</f>
        <v>0</v>
      </c>
      <c r="BI297" s="206">
        <f>IF(N297="nulová",J297,0)</f>
        <v>0</v>
      </c>
      <c r="BJ297" s="15" t="s">
        <v>83</v>
      </c>
      <c r="BK297" s="206">
        <f>ROUND(I297*H297,2)</f>
        <v>0</v>
      </c>
      <c r="BL297" s="15" t="s">
        <v>232</v>
      </c>
      <c r="BM297" s="205" t="s">
        <v>1807</v>
      </c>
    </row>
    <row r="298" s="11" customFormat="1" ht="25.92" customHeight="1">
      <c r="A298" s="11"/>
      <c r="B298" s="180"/>
      <c r="C298" s="181"/>
      <c r="D298" s="182" t="s">
        <v>74</v>
      </c>
      <c r="E298" s="183" t="s">
        <v>1808</v>
      </c>
      <c r="F298" s="183" t="s">
        <v>1809</v>
      </c>
      <c r="G298" s="181"/>
      <c r="H298" s="181"/>
      <c r="I298" s="184"/>
      <c r="J298" s="185">
        <f>BK298</f>
        <v>0</v>
      </c>
      <c r="K298" s="181"/>
      <c r="L298" s="186"/>
      <c r="M298" s="187"/>
      <c r="N298" s="188"/>
      <c r="O298" s="188"/>
      <c r="P298" s="189">
        <f>SUM(P299:P300)</f>
        <v>0</v>
      </c>
      <c r="Q298" s="188"/>
      <c r="R298" s="189">
        <f>SUM(R299:R300)</f>
        <v>0</v>
      </c>
      <c r="S298" s="188"/>
      <c r="T298" s="190">
        <f>SUM(T299:T300)</f>
        <v>0</v>
      </c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R298" s="191" t="s">
        <v>85</v>
      </c>
      <c r="AT298" s="192" t="s">
        <v>74</v>
      </c>
      <c r="AU298" s="192" t="s">
        <v>75</v>
      </c>
      <c r="AY298" s="191" t="s">
        <v>126</v>
      </c>
      <c r="BK298" s="193">
        <f>SUM(BK299:BK300)</f>
        <v>0</v>
      </c>
    </row>
    <row r="299" s="2" customFormat="1" ht="16.5" customHeight="1">
      <c r="A299" s="36"/>
      <c r="B299" s="37"/>
      <c r="C299" s="194" t="s">
        <v>1527</v>
      </c>
      <c r="D299" s="194" t="s">
        <v>127</v>
      </c>
      <c r="E299" s="195" t="s">
        <v>1810</v>
      </c>
      <c r="F299" s="196" t="s">
        <v>1811</v>
      </c>
      <c r="G299" s="197" t="s">
        <v>130</v>
      </c>
      <c r="H299" s="198">
        <v>1</v>
      </c>
      <c r="I299" s="199"/>
      <c r="J299" s="200">
        <f>ROUND(I299*H299,2)</f>
        <v>0</v>
      </c>
      <c r="K299" s="196" t="s">
        <v>19</v>
      </c>
      <c r="L299" s="42"/>
      <c r="M299" s="201" t="s">
        <v>19</v>
      </c>
      <c r="N299" s="202" t="s">
        <v>46</v>
      </c>
      <c r="O299" s="82"/>
      <c r="P299" s="203">
        <f>O299*H299</f>
        <v>0</v>
      </c>
      <c r="Q299" s="203">
        <v>0</v>
      </c>
      <c r="R299" s="203">
        <f>Q299*H299</f>
        <v>0</v>
      </c>
      <c r="S299" s="203">
        <v>0</v>
      </c>
      <c r="T299" s="204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205" t="s">
        <v>232</v>
      </c>
      <c r="AT299" s="205" t="s">
        <v>127</v>
      </c>
      <c r="AU299" s="205" t="s">
        <v>83</v>
      </c>
      <c r="AY299" s="15" t="s">
        <v>126</v>
      </c>
      <c r="BE299" s="206">
        <f>IF(N299="základní",J299,0)</f>
        <v>0</v>
      </c>
      <c r="BF299" s="206">
        <f>IF(N299="snížená",J299,0)</f>
        <v>0</v>
      </c>
      <c r="BG299" s="206">
        <f>IF(N299="zákl. přenesená",J299,0)</f>
        <v>0</v>
      </c>
      <c r="BH299" s="206">
        <f>IF(N299="sníž. přenesená",J299,0)</f>
        <v>0</v>
      </c>
      <c r="BI299" s="206">
        <f>IF(N299="nulová",J299,0)</f>
        <v>0</v>
      </c>
      <c r="BJ299" s="15" t="s">
        <v>83</v>
      </c>
      <c r="BK299" s="206">
        <f>ROUND(I299*H299,2)</f>
        <v>0</v>
      </c>
      <c r="BL299" s="15" t="s">
        <v>232</v>
      </c>
      <c r="BM299" s="205" t="s">
        <v>1812</v>
      </c>
    </row>
    <row r="300" s="2" customFormat="1" ht="16.5" customHeight="1">
      <c r="A300" s="36"/>
      <c r="B300" s="37"/>
      <c r="C300" s="194" t="s">
        <v>1813</v>
      </c>
      <c r="D300" s="194" t="s">
        <v>127</v>
      </c>
      <c r="E300" s="195" t="s">
        <v>1814</v>
      </c>
      <c r="F300" s="196" t="s">
        <v>1815</v>
      </c>
      <c r="G300" s="197" t="s">
        <v>130</v>
      </c>
      <c r="H300" s="198">
        <v>1</v>
      </c>
      <c r="I300" s="199"/>
      <c r="J300" s="200">
        <f>ROUND(I300*H300,2)</f>
        <v>0</v>
      </c>
      <c r="K300" s="196" t="s">
        <v>19</v>
      </c>
      <c r="L300" s="42"/>
      <c r="M300" s="250" t="s">
        <v>19</v>
      </c>
      <c r="N300" s="251" t="s">
        <v>46</v>
      </c>
      <c r="O300" s="214"/>
      <c r="P300" s="252">
        <f>O300*H300</f>
        <v>0</v>
      </c>
      <c r="Q300" s="252">
        <v>0</v>
      </c>
      <c r="R300" s="252">
        <f>Q300*H300</f>
        <v>0</v>
      </c>
      <c r="S300" s="252">
        <v>0</v>
      </c>
      <c r="T300" s="253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205" t="s">
        <v>232</v>
      </c>
      <c r="AT300" s="205" t="s">
        <v>127</v>
      </c>
      <c r="AU300" s="205" t="s">
        <v>83</v>
      </c>
      <c r="AY300" s="15" t="s">
        <v>126</v>
      </c>
      <c r="BE300" s="206">
        <f>IF(N300="základní",J300,0)</f>
        <v>0</v>
      </c>
      <c r="BF300" s="206">
        <f>IF(N300="snížená",J300,0)</f>
        <v>0</v>
      </c>
      <c r="BG300" s="206">
        <f>IF(N300="zákl. přenesená",J300,0)</f>
        <v>0</v>
      </c>
      <c r="BH300" s="206">
        <f>IF(N300="sníž. přenesená",J300,0)</f>
        <v>0</v>
      </c>
      <c r="BI300" s="206">
        <f>IF(N300="nulová",J300,0)</f>
        <v>0</v>
      </c>
      <c r="BJ300" s="15" t="s">
        <v>83</v>
      </c>
      <c r="BK300" s="206">
        <f>ROUND(I300*H300,2)</f>
        <v>0</v>
      </c>
      <c r="BL300" s="15" t="s">
        <v>232</v>
      </c>
      <c r="BM300" s="205" t="s">
        <v>1816</v>
      </c>
    </row>
    <row r="301" s="2" customFormat="1" ht="6.96" customHeight="1">
      <c r="A301" s="36"/>
      <c r="B301" s="57"/>
      <c r="C301" s="58"/>
      <c r="D301" s="58"/>
      <c r="E301" s="58"/>
      <c r="F301" s="58"/>
      <c r="G301" s="58"/>
      <c r="H301" s="58"/>
      <c r="I301" s="58"/>
      <c r="J301" s="58"/>
      <c r="K301" s="58"/>
      <c r="L301" s="42"/>
      <c r="M301" s="36"/>
      <c r="O301" s="36"/>
      <c r="P301" s="36"/>
      <c r="Q301" s="36"/>
      <c r="R301" s="36"/>
      <c r="S301" s="36"/>
      <c r="T301" s="36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</row>
  </sheetData>
  <sheetProtection sheet="1" autoFilter="0" formatColumns="0" formatRows="0" objects="1" scenarios="1" spinCount="100000" saltValue="B3XCJ75q9tan4Pn4zB/Ymxp9dhB3mOlsb2t8HJYmFP5SVW5j6kSpcdUaGpH8iRWVEOzDn1x4bFnmaScBqqp4rg==" hashValue="mAAtalT9lrutm1BBTDLpIU484nsTJAZ9u5GIZ5yQzgPzUYJRQ5EZNxb5ay89fzrhfUXcHciJgEc5AdCdkTsMWQ==" algorithmName="SHA-512" password="CC35"/>
  <autoFilter ref="C102:K300"/>
  <mergeCells count="9">
    <mergeCell ref="E7:H7"/>
    <mergeCell ref="E9:H9"/>
    <mergeCell ref="E18:H18"/>
    <mergeCell ref="E27:H27"/>
    <mergeCell ref="E48:H48"/>
    <mergeCell ref="E50:H50"/>
    <mergeCell ref="E93:H93"/>
    <mergeCell ref="E95:H9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102</v>
      </c>
    </row>
    <row r="3" hidden="1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85</v>
      </c>
    </row>
    <row r="4" hidden="1" s="1" customFormat="1" ht="24.96" customHeight="1">
      <c r="B4" s="18"/>
      <c r="D4" s="128" t="s">
        <v>103</v>
      </c>
      <c r="L4" s="18"/>
      <c r="M4" s="129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30" t="s">
        <v>16</v>
      </c>
      <c r="L6" s="18"/>
    </row>
    <row r="7" hidden="1" s="1" customFormat="1" ht="16.5" customHeight="1">
      <c r="B7" s="18"/>
      <c r="E7" s="131" t="str">
        <f>'Rekapitulace stavby'!K6</f>
        <v>Oprava ledové plochy na zimním stadionu v Hodoníně</v>
      </c>
      <c r="F7" s="130"/>
      <c r="G7" s="130"/>
      <c r="H7" s="130"/>
      <c r="L7" s="18"/>
    </row>
    <row r="8" hidden="1" s="2" customFormat="1" ht="12" customHeight="1">
      <c r="A8" s="36"/>
      <c r="B8" s="42"/>
      <c r="C8" s="36"/>
      <c r="D8" s="130" t="s">
        <v>104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hidden="1" s="2" customFormat="1" ht="16.5" customHeight="1">
      <c r="A9" s="36"/>
      <c r="B9" s="42"/>
      <c r="C9" s="36"/>
      <c r="D9" s="36"/>
      <c r="E9" s="133" t="s">
        <v>1817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14. 4. 2025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27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8" customHeight="1">
      <c r="A15" s="36"/>
      <c r="B15" s="42"/>
      <c r="C15" s="36"/>
      <c r="D15" s="36"/>
      <c r="E15" s="134" t="s">
        <v>28</v>
      </c>
      <c r="F15" s="36"/>
      <c r="G15" s="36"/>
      <c r="H15" s="36"/>
      <c r="I15" s="130" t="s">
        <v>29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2" customHeight="1">
      <c r="A17" s="36"/>
      <c r="B17" s="42"/>
      <c r="C17" s="36"/>
      <c r="D17" s="130" t="s">
        <v>30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29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2" customHeight="1">
      <c r="A20" s="36"/>
      <c r="B20" s="42"/>
      <c r="C20" s="36"/>
      <c r="D20" s="130" t="s">
        <v>32</v>
      </c>
      <c r="E20" s="36"/>
      <c r="F20" s="36"/>
      <c r="G20" s="36"/>
      <c r="H20" s="36"/>
      <c r="I20" s="130" t="s">
        <v>26</v>
      </c>
      <c r="J20" s="134" t="s">
        <v>33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18" customHeight="1">
      <c r="A21" s="36"/>
      <c r="B21" s="42"/>
      <c r="C21" s="36"/>
      <c r="D21" s="36"/>
      <c r="E21" s="134" t="s">
        <v>34</v>
      </c>
      <c r="F21" s="36"/>
      <c r="G21" s="36"/>
      <c r="H21" s="36"/>
      <c r="I21" s="130" t="s">
        <v>29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2" customHeight="1">
      <c r="A23" s="36"/>
      <c r="B23" s="42"/>
      <c r="C23" s="36"/>
      <c r="D23" s="130" t="s">
        <v>36</v>
      </c>
      <c r="E23" s="36"/>
      <c r="F23" s="36"/>
      <c r="G23" s="36"/>
      <c r="H23" s="36"/>
      <c r="I23" s="130" t="s">
        <v>26</v>
      </c>
      <c r="J23" s="134" t="str">
        <f>IF('Rekapitulace stavby'!AN19="","",'Rekapitulace stavby'!AN19)</f>
        <v>68532962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18" customHeight="1">
      <c r="A24" s="36"/>
      <c r="B24" s="42"/>
      <c r="C24" s="36"/>
      <c r="D24" s="36"/>
      <c r="E24" s="134" t="str">
        <f>IF('Rekapitulace stavby'!E20="","",'Rekapitulace stavby'!E20)</f>
        <v>H. Urban</v>
      </c>
      <c r="F24" s="36"/>
      <c r="G24" s="36"/>
      <c r="H24" s="36"/>
      <c r="I24" s="130" t="s">
        <v>29</v>
      </c>
      <c r="J24" s="134" t="str">
        <f>IF('Rekapitulace stavby'!AN20="","",'Rekapitulace stavby'!AN20)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2" customHeight="1">
      <c r="A26" s="36"/>
      <c r="B26" s="42"/>
      <c r="C26" s="36"/>
      <c r="D26" s="130" t="s">
        <v>39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hidden="1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hidden="1" s="2" customFormat="1" ht="25.44" customHeight="1">
      <c r="A30" s="36"/>
      <c r="B30" s="42"/>
      <c r="C30" s="36"/>
      <c r="D30" s="141" t="s">
        <v>41</v>
      </c>
      <c r="E30" s="36"/>
      <c r="F30" s="36"/>
      <c r="G30" s="36"/>
      <c r="H30" s="36"/>
      <c r="I30" s="36"/>
      <c r="J30" s="142">
        <f>ROUND(J109,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14.4" customHeight="1">
      <c r="A32" s="36"/>
      <c r="B32" s="42"/>
      <c r="C32" s="36"/>
      <c r="D32" s="36"/>
      <c r="E32" s="36"/>
      <c r="F32" s="143" t="s">
        <v>43</v>
      </c>
      <c r="G32" s="36"/>
      <c r="H32" s="36"/>
      <c r="I32" s="143" t="s">
        <v>42</v>
      </c>
      <c r="J32" s="143" t="s">
        <v>44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144" t="s">
        <v>45</v>
      </c>
      <c r="E33" s="130" t="s">
        <v>46</v>
      </c>
      <c r="F33" s="145">
        <f>ROUND((SUM(BE109:BE333)),  2)</f>
        <v>0</v>
      </c>
      <c r="G33" s="36"/>
      <c r="H33" s="36"/>
      <c r="I33" s="146">
        <v>0.20999999999999999</v>
      </c>
      <c r="J33" s="145">
        <f>ROUND(((SUM(BE109:BE333))*I33),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0" t="s">
        <v>47</v>
      </c>
      <c r="F34" s="145">
        <f>ROUND((SUM(BF109:BF333)),  2)</f>
        <v>0</v>
      </c>
      <c r="G34" s="36"/>
      <c r="H34" s="36"/>
      <c r="I34" s="146">
        <v>0.12</v>
      </c>
      <c r="J34" s="145">
        <f>ROUND(((SUM(BF109:BF333))*I34),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48</v>
      </c>
      <c r="F35" s="145">
        <f>ROUND((SUM(BG109:BG333)),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49</v>
      </c>
      <c r="F36" s="145">
        <f>ROUND((SUM(BH109:BH333)),  2)</f>
        <v>0</v>
      </c>
      <c r="G36" s="36"/>
      <c r="H36" s="36"/>
      <c r="I36" s="146">
        <v>0.12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50</v>
      </c>
      <c r="F37" s="145">
        <f>ROUND((SUM(BI109:BI333)),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25.44" customHeight="1">
      <c r="A39" s="36"/>
      <c r="B39" s="42"/>
      <c r="C39" s="147"/>
      <c r="D39" s="148" t="s">
        <v>51</v>
      </c>
      <c r="E39" s="149"/>
      <c r="F39" s="149"/>
      <c r="G39" s="150" t="s">
        <v>52</v>
      </c>
      <c r="H39" s="151" t="s">
        <v>53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/>
    <row r="42" hidden="1"/>
    <row r="43" hidden="1"/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106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ledové plochy na zimním stadionu v Hodoníně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104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060 - STROJNÍ ČÁST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Tyršova 3588/10</v>
      </c>
      <c r="G52" s="38"/>
      <c r="H52" s="38"/>
      <c r="I52" s="30" t="s">
        <v>23</v>
      </c>
      <c r="J52" s="70" t="str">
        <f>IF(J12="","",J12)</f>
        <v>14. 4. 2025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40.05" customHeight="1">
      <c r="A54" s="36"/>
      <c r="B54" s="37"/>
      <c r="C54" s="30" t="s">
        <v>25</v>
      </c>
      <c r="D54" s="38"/>
      <c r="E54" s="38"/>
      <c r="F54" s="25" t="str">
        <f>E15</f>
        <v>Město Hodonín, Masarykovo náměstí 53/1, Hodonín</v>
      </c>
      <c r="G54" s="38"/>
      <c r="H54" s="38"/>
      <c r="I54" s="30" t="s">
        <v>32</v>
      </c>
      <c r="J54" s="34" t="str">
        <f>E21</f>
        <v xml:space="preserve">B.B.D. s.r.o., Rumunská 25, Praha 2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30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>H. Urban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107</v>
      </c>
      <c r="D57" s="160"/>
      <c r="E57" s="160"/>
      <c r="F57" s="160"/>
      <c r="G57" s="160"/>
      <c r="H57" s="160"/>
      <c r="I57" s="160"/>
      <c r="J57" s="161" t="s">
        <v>108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73</v>
      </c>
      <c r="D59" s="38"/>
      <c r="E59" s="38"/>
      <c r="F59" s="38"/>
      <c r="G59" s="38"/>
      <c r="H59" s="38"/>
      <c r="I59" s="38"/>
      <c r="J59" s="100">
        <f>J109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109</v>
      </c>
    </row>
    <row r="60" s="9" customFormat="1" ht="24.96" customHeight="1">
      <c r="A60" s="9"/>
      <c r="B60" s="163"/>
      <c r="C60" s="164"/>
      <c r="D60" s="165" t="s">
        <v>1818</v>
      </c>
      <c r="E60" s="166"/>
      <c r="F60" s="166"/>
      <c r="G60" s="166"/>
      <c r="H60" s="166"/>
      <c r="I60" s="166"/>
      <c r="J60" s="167">
        <f>J110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3"/>
      <c r="C61" s="164"/>
      <c r="D61" s="165" t="s">
        <v>1819</v>
      </c>
      <c r="E61" s="166"/>
      <c r="F61" s="166"/>
      <c r="G61" s="166"/>
      <c r="H61" s="166"/>
      <c r="I61" s="166"/>
      <c r="J61" s="167">
        <f>J129</f>
        <v>0</v>
      </c>
      <c r="K61" s="164"/>
      <c r="L61" s="168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3"/>
      <c r="C62" s="164"/>
      <c r="D62" s="165" t="s">
        <v>1820</v>
      </c>
      <c r="E62" s="166"/>
      <c r="F62" s="166"/>
      <c r="G62" s="166"/>
      <c r="H62" s="166"/>
      <c r="I62" s="166"/>
      <c r="J62" s="167">
        <f>J140</f>
        <v>0</v>
      </c>
      <c r="K62" s="164"/>
      <c r="L62" s="168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2" customFormat="1" ht="19.92" customHeight="1">
      <c r="A63" s="12"/>
      <c r="B63" s="216"/>
      <c r="C63" s="217"/>
      <c r="D63" s="218" t="s">
        <v>1821</v>
      </c>
      <c r="E63" s="219"/>
      <c r="F63" s="219"/>
      <c r="G63" s="219"/>
      <c r="H63" s="219"/>
      <c r="I63" s="219"/>
      <c r="J63" s="220">
        <f>J141</f>
        <v>0</v>
      </c>
      <c r="K63" s="217"/>
      <c r="L63" s="221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16"/>
      <c r="C64" s="217"/>
      <c r="D64" s="218" t="s">
        <v>1822</v>
      </c>
      <c r="E64" s="219"/>
      <c r="F64" s="219"/>
      <c r="G64" s="219"/>
      <c r="H64" s="219"/>
      <c r="I64" s="219"/>
      <c r="J64" s="220">
        <f>J156</f>
        <v>0</v>
      </c>
      <c r="K64" s="217"/>
      <c r="L64" s="221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9" customFormat="1" ht="24.96" customHeight="1">
      <c r="A65" s="9"/>
      <c r="B65" s="163"/>
      <c r="C65" s="164"/>
      <c r="D65" s="165" t="s">
        <v>1823</v>
      </c>
      <c r="E65" s="166"/>
      <c r="F65" s="166"/>
      <c r="G65" s="166"/>
      <c r="H65" s="166"/>
      <c r="I65" s="166"/>
      <c r="J65" s="167">
        <f>J184</f>
        <v>0</v>
      </c>
      <c r="K65" s="164"/>
      <c r="L65" s="168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2" customFormat="1" ht="19.92" customHeight="1">
      <c r="A66" s="12"/>
      <c r="B66" s="216"/>
      <c r="C66" s="217"/>
      <c r="D66" s="218" t="s">
        <v>1824</v>
      </c>
      <c r="E66" s="219"/>
      <c r="F66" s="219"/>
      <c r="G66" s="219"/>
      <c r="H66" s="219"/>
      <c r="I66" s="219"/>
      <c r="J66" s="220">
        <f>J185</f>
        <v>0</v>
      </c>
      <c r="K66" s="217"/>
      <c r="L66" s="221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16"/>
      <c r="C67" s="217"/>
      <c r="D67" s="218" t="s">
        <v>1825</v>
      </c>
      <c r="E67" s="219"/>
      <c r="F67" s="219"/>
      <c r="G67" s="219"/>
      <c r="H67" s="219"/>
      <c r="I67" s="219"/>
      <c r="J67" s="220">
        <f>J206</f>
        <v>0</v>
      </c>
      <c r="K67" s="217"/>
      <c r="L67" s="221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9.92" customHeight="1">
      <c r="A68" s="12"/>
      <c r="B68" s="216"/>
      <c r="C68" s="217"/>
      <c r="D68" s="218" t="s">
        <v>1826</v>
      </c>
      <c r="E68" s="219"/>
      <c r="F68" s="219"/>
      <c r="G68" s="219"/>
      <c r="H68" s="219"/>
      <c r="I68" s="219"/>
      <c r="J68" s="220">
        <f>J223</f>
        <v>0</v>
      </c>
      <c r="K68" s="217"/>
      <c r="L68" s="221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12" customFormat="1" ht="19.92" customHeight="1">
      <c r="A69" s="12"/>
      <c r="B69" s="216"/>
      <c r="C69" s="217"/>
      <c r="D69" s="218" t="s">
        <v>1827</v>
      </c>
      <c r="E69" s="219"/>
      <c r="F69" s="219"/>
      <c r="G69" s="219"/>
      <c r="H69" s="219"/>
      <c r="I69" s="219"/>
      <c r="J69" s="220">
        <f>J229</f>
        <v>0</v>
      </c>
      <c r="K69" s="217"/>
      <c r="L69" s="221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12" customFormat="1" ht="19.92" customHeight="1">
      <c r="A70" s="12"/>
      <c r="B70" s="216"/>
      <c r="C70" s="217"/>
      <c r="D70" s="218" t="s">
        <v>1828</v>
      </c>
      <c r="E70" s="219"/>
      <c r="F70" s="219"/>
      <c r="G70" s="219"/>
      <c r="H70" s="219"/>
      <c r="I70" s="219"/>
      <c r="J70" s="220">
        <f>J232</f>
        <v>0</v>
      </c>
      <c r="K70" s="217"/>
      <c r="L70" s="221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s="12" customFormat="1" ht="19.92" customHeight="1">
      <c r="A71" s="12"/>
      <c r="B71" s="216"/>
      <c r="C71" s="217"/>
      <c r="D71" s="218" t="s">
        <v>1829</v>
      </c>
      <c r="E71" s="219"/>
      <c r="F71" s="219"/>
      <c r="G71" s="219"/>
      <c r="H71" s="219"/>
      <c r="I71" s="219"/>
      <c r="J71" s="220">
        <f>J243</f>
        <v>0</v>
      </c>
      <c r="K71" s="217"/>
      <c r="L71" s="221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</row>
    <row r="72" s="12" customFormat="1" ht="19.92" customHeight="1">
      <c r="A72" s="12"/>
      <c r="B72" s="216"/>
      <c r="C72" s="217"/>
      <c r="D72" s="218" t="s">
        <v>1830</v>
      </c>
      <c r="E72" s="219"/>
      <c r="F72" s="219"/>
      <c r="G72" s="219"/>
      <c r="H72" s="219"/>
      <c r="I72" s="219"/>
      <c r="J72" s="220">
        <f>J247</f>
        <v>0</v>
      </c>
      <c r="K72" s="217"/>
      <c r="L72" s="221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</row>
    <row r="73" s="12" customFormat="1" ht="19.92" customHeight="1">
      <c r="A73" s="12"/>
      <c r="B73" s="216"/>
      <c r="C73" s="217"/>
      <c r="D73" s="218" t="s">
        <v>1831</v>
      </c>
      <c r="E73" s="219"/>
      <c r="F73" s="219"/>
      <c r="G73" s="219"/>
      <c r="H73" s="219"/>
      <c r="I73" s="219"/>
      <c r="J73" s="220">
        <f>J254</f>
        <v>0</v>
      </c>
      <c r="K73" s="217"/>
      <c r="L73" s="221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</row>
    <row r="74" s="12" customFormat="1" ht="19.92" customHeight="1">
      <c r="A74" s="12"/>
      <c r="B74" s="216"/>
      <c r="C74" s="217"/>
      <c r="D74" s="218" t="s">
        <v>1832</v>
      </c>
      <c r="E74" s="219"/>
      <c r="F74" s="219"/>
      <c r="G74" s="219"/>
      <c r="H74" s="219"/>
      <c r="I74" s="219"/>
      <c r="J74" s="220">
        <f>J256</f>
        <v>0</v>
      </c>
      <c r="K74" s="217"/>
      <c r="L74" s="221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</row>
    <row r="75" s="12" customFormat="1" ht="19.92" customHeight="1">
      <c r="A75" s="12"/>
      <c r="B75" s="216"/>
      <c r="C75" s="217"/>
      <c r="D75" s="218" t="s">
        <v>1833</v>
      </c>
      <c r="E75" s="219"/>
      <c r="F75" s="219"/>
      <c r="G75" s="219"/>
      <c r="H75" s="219"/>
      <c r="I75" s="219"/>
      <c r="J75" s="220">
        <f>J258</f>
        <v>0</v>
      </c>
      <c r="K75" s="217"/>
      <c r="L75" s="221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</row>
    <row r="76" s="9" customFormat="1" ht="24.96" customHeight="1">
      <c r="A76" s="9"/>
      <c r="B76" s="163"/>
      <c r="C76" s="164"/>
      <c r="D76" s="165" t="s">
        <v>1834</v>
      </c>
      <c r="E76" s="166"/>
      <c r="F76" s="166"/>
      <c r="G76" s="166"/>
      <c r="H76" s="166"/>
      <c r="I76" s="166"/>
      <c r="J76" s="167">
        <f>J261</f>
        <v>0</v>
      </c>
      <c r="K76" s="164"/>
      <c r="L76" s="168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12" customFormat="1" ht="19.92" customHeight="1">
      <c r="A77" s="12"/>
      <c r="B77" s="216"/>
      <c r="C77" s="217"/>
      <c r="D77" s="218" t="s">
        <v>1835</v>
      </c>
      <c r="E77" s="219"/>
      <c r="F77" s="219"/>
      <c r="G77" s="219"/>
      <c r="H77" s="219"/>
      <c r="I77" s="219"/>
      <c r="J77" s="220">
        <f>J262</f>
        <v>0</v>
      </c>
      <c r="K77" s="217"/>
      <c r="L77" s="221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</row>
    <row r="78" s="12" customFormat="1" ht="19.92" customHeight="1">
      <c r="A78" s="12"/>
      <c r="B78" s="216"/>
      <c r="C78" s="217"/>
      <c r="D78" s="218" t="s">
        <v>1836</v>
      </c>
      <c r="E78" s="219"/>
      <c r="F78" s="219"/>
      <c r="G78" s="219"/>
      <c r="H78" s="219"/>
      <c r="I78" s="219"/>
      <c r="J78" s="220">
        <f>J275</f>
        <v>0</v>
      </c>
      <c r="K78" s="217"/>
      <c r="L78" s="221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</row>
    <row r="79" s="12" customFormat="1" ht="19.92" customHeight="1">
      <c r="A79" s="12"/>
      <c r="B79" s="216"/>
      <c r="C79" s="217"/>
      <c r="D79" s="218" t="s">
        <v>1837</v>
      </c>
      <c r="E79" s="219"/>
      <c r="F79" s="219"/>
      <c r="G79" s="219"/>
      <c r="H79" s="219"/>
      <c r="I79" s="219"/>
      <c r="J79" s="220">
        <f>J283</f>
        <v>0</v>
      </c>
      <c r="K79" s="217"/>
      <c r="L79" s="221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</row>
    <row r="80" s="12" customFormat="1" ht="19.92" customHeight="1">
      <c r="A80" s="12"/>
      <c r="B80" s="216"/>
      <c r="C80" s="217"/>
      <c r="D80" s="218" t="s">
        <v>1830</v>
      </c>
      <c r="E80" s="219"/>
      <c r="F80" s="219"/>
      <c r="G80" s="219"/>
      <c r="H80" s="219"/>
      <c r="I80" s="219"/>
      <c r="J80" s="220">
        <f>J287</f>
        <v>0</v>
      </c>
      <c r="K80" s="217"/>
      <c r="L80" s="221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</row>
    <row r="81" s="12" customFormat="1" ht="19.92" customHeight="1">
      <c r="A81" s="12"/>
      <c r="B81" s="216"/>
      <c r="C81" s="217"/>
      <c r="D81" s="218" t="s">
        <v>1831</v>
      </c>
      <c r="E81" s="219"/>
      <c r="F81" s="219"/>
      <c r="G81" s="219"/>
      <c r="H81" s="219"/>
      <c r="I81" s="219"/>
      <c r="J81" s="220">
        <f>J290</f>
        <v>0</v>
      </c>
      <c r="K81" s="217"/>
      <c r="L81" s="221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</row>
    <row r="82" s="12" customFormat="1" ht="19.92" customHeight="1">
      <c r="A82" s="12"/>
      <c r="B82" s="216"/>
      <c r="C82" s="217"/>
      <c r="D82" s="218" t="s">
        <v>1832</v>
      </c>
      <c r="E82" s="219"/>
      <c r="F82" s="219"/>
      <c r="G82" s="219"/>
      <c r="H82" s="219"/>
      <c r="I82" s="219"/>
      <c r="J82" s="220">
        <f>J294</f>
        <v>0</v>
      </c>
      <c r="K82" s="217"/>
      <c r="L82" s="221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</row>
    <row r="83" s="12" customFormat="1" ht="19.92" customHeight="1">
      <c r="A83" s="12"/>
      <c r="B83" s="216"/>
      <c r="C83" s="217"/>
      <c r="D83" s="218" t="s">
        <v>1838</v>
      </c>
      <c r="E83" s="219"/>
      <c r="F83" s="219"/>
      <c r="G83" s="219"/>
      <c r="H83" s="219"/>
      <c r="I83" s="219"/>
      <c r="J83" s="220">
        <f>J296</f>
        <v>0</v>
      </c>
      <c r="K83" s="217"/>
      <c r="L83" s="221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</row>
    <row r="84" s="9" customFormat="1" ht="24.96" customHeight="1">
      <c r="A84" s="9"/>
      <c r="B84" s="163"/>
      <c r="C84" s="164"/>
      <c r="D84" s="165" t="s">
        <v>1839</v>
      </c>
      <c r="E84" s="166"/>
      <c r="F84" s="166"/>
      <c r="G84" s="166"/>
      <c r="H84" s="166"/>
      <c r="I84" s="166"/>
      <c r="J84" s="167">
        <f>J298</f>
        <v>0</v>
      </c>
      <c r="K84" s="164"/>
      <c r="L84" s="168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</row>
    <row r="85" s="9" customFormat="1" ht="24.96" customHeight="1">
      <c r="A85" s="9"/>
      <c r="B85" s="163"/>
      <c r="C85" s="164"/>
      <c r="D85" s="165" t="s">
        <v>1840</v>
      </c>
      <c r="E85" s="166"/>
      <c r="F85" s="166"/>
      <c r="G85" s="166"/>
      <c r="H85" s="166"/>
      <c r="I85" s="166"/>
      <c r="J85" s="167">
        <f>J305</f>
        <v>0</v>
      </c>
      <c r="K85" s="164"/>
      <c r="L85" s="168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</row>
    <row r="86" s="12" customFormat="1" ht="19.92" customHeight="1">
      <c r="A86" s="12"/>
      <c r="B86" s="216"/>
      <c r="C86" s="217"/>
      <c r="D86" s="218" t="s">
        <v>1841</v>
      </c>
      <c r="E86" s="219"/>
      <c r="F86" s="219"/>
      <c r="G86" s="219"/>
      <c r="H86" s="219"/>
      <c r="I86" s="219"/>
      <c r="J86" s="220">
        <f>J306</f>
        <v>0</v>
      </c>
      <c r="K86" s="217"/>
      <c r="L86" s="221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</row>
    <row r="87" s="12" customFormat="1" ht="19.92" customHeight="1">
      <c r="A87" s="12"/>
      <c r="B87" s="216"/>
      <c r="C87" s="217"/>
      <c r="D87" s="218" t="s">
        <v>1842</v>
      </c>
      <c r="E87" s="219"/>
      <c r="F87" s="219"/>
      <c r="G87" s="219"/>
      <c r="H87" s="219"/>
      <c r="I87" s="219"/>
      <c r="J87" s="220">
        <f>J316</f>
        <v>0</v>
      </c>
      <c r="K87" s="217"/>
      <c r="L87" s="221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</row>
    <row r="88" s="9" customFormat="1" ht="24.96" customHeight="1">
      <c r="A88" s="9"/>
      <c r="B88" s="163"/>
      <c r="C88" s="164"/>
      <c r="D88" s="165" t="s">
        <v>1843</v>
      </c>
      <c r="E88" s="166"/>
      <c r="F88" s="166"/>
      <c r="G88" s="166"/>
      <c r="H88" s="166"/>
      <c r="I88" s="166"/>
      <c r="J88" s="167">
        <f>J321</f>
        <v>0</v>
      </c>
      <c r="K88" s="164"/>
      <c r="L88" s="168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</row>
    <row r="89" s="9" customFormat="1" ht="24.96" customHeight="1">
      <c r="A89" s="9"/>
      <c r="B89" s="163"/>
      <c r="C89" s="164"/>
      <c r="D89" s="165" t="s">
        <v>1844</v>
      </c>
      <c r="E89" s="166"/>
      <c r="F89" s="166"/>
      <c r="G89" s="166"/>
      <c r="H89" s="166"/>
      <c r="I89" s="166"/>
      <c r="J89" s="167">
        <f>J323</f>
        <v>0</v>
      </c>
      <c r="K89" s="164"/>
      <c r="L89" s="168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</row>
    <row r="90" s="2" customFormat="1" ht="21.84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32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6.96" customHeight="1">
      <c r="A91" s="36"/>
      <c r="B91" s="57"/>
      <c r="C91" s="58"/>
      <c r="D91" s="58"/>
      <c r="E91" s="58"/>
      <c r="F91" s="58"/>
      <c r="G91" s="58"/>
      <c r="H91" s="58"/>
      <c r="I91" s="58"/>
      <c r="J91" s="58"/>
      <c r="K91" s="58"/>
      <c r="L91" s="132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5" s="2" customFormat="1" ht="6.96" customHeight="1">
      <c r="A95" s="36"/>
      <c r="B95" s="59"/>
      <c r="C95" s="60"/>
      <c r="D95" s="60"/>
      <c r="E95" s="60"/>
      <c r="F95" s="60"/>
      <c r="G95" s="60"/>
      <c r="H95" s="60"/>
      <c r="I95" s="60"/>
      <c r="J95" s="60"/>
      <c r="K95" s="60"/>
      <c r="L95" s="132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4.96" customHeight="1">
      <c r="A96" s="36"/>
      <c r="B96" s="37"/>
      <c r="C96" s="21" t="s">
        <v>111</v>
      </c>
      <c r="D96" s="38"/>
      <c r="E96" s="38"/>
      <c r="F96" s="38"/>
      <c r="G96" s="38"/>
      <c r="H96" s="38"/>
      <c r="I96" s="38"/>
      <c r="J96" s="38"/>
      <c r="K96" s="38"/>
      <c r="L96" s="132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6.96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132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12" customHeight="1">
      <c r="A98" s="36"/>
      <c r="B98" s="37"/>
      <c r="C98" s="30" t="s">
        <v>16</v>
      </c>
      <c r="D98" s="38"/>
      <c r="E98" s="38"/>
      <c r="F98" s="38"/>
      <c r="G98" s="38"/>
      <c r="H98" s="38"/>
      <c r="I98" s="38"/>
      <c r="J98" s="38"/>
      <c r="K98" s="38"/>
      <c r="L98" s="132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16.5" customHeight="1">
      <c r="A99" s="36"/>
      <c r="B99" s="37"/>
      <c r="C99" s="38"/>
      <c r="D99" s="38"/>
      <c r="E99" s="158" t="str">
        <f>E7</f>
        <v>Oprava ledové plochy na zimním stadionu v Hodoníně</v>
      </c>
      <c r="F99" s="30"/>
      <c r="G99" s="30"/>
      <c r="H99" s="30"/>
      <c r="I99" s="38"/>
      <c r="J99" s="38"/>
      <c r="K99" s="38"/>
      <c r="L99" s="132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12" customHeight="1">
      <c r="A100" s="36"/>
      <c r="B100" s="37"/>
      <c r="C100" s="30" t="s">
        <v>104</v>
      </c>
      <c r="D100" s="38"/>
      <c r="E100" s="38"/>
      <c r="F100" s="38"/>
      <c r="G100" s="38"/>
      <c r="H100" s="38"/>
      <c r="I100" s="38"/>
      <c r="J100" s="38"/>
      <c r="K100" s="38"/>
      <c r="L100" s="132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16.5" customHeight="1">
      <c r="A101" s="36"/>
      <c r="B101" s="37"/>
      <c r="C101" s="38"/>
      <c r="D101" s="38"/>
      <c r="E101" s="67" t="str">
        <f>E9</f>
        <v>060 - STROJNÍ ČÁST</v>
      </c>
      <c r="F101" s="38"/>
      <c r="G101" s="38"/>
      <c r="H101" s="38"/>
      <c r="I101" s="38"/>
      <c r="J101" s="38"/>
      <c r="K101" s="38"/>
      <c r="L101" s="132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132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12" customHeight="1">
      <c r="A103" s="36"/>
      <c r="B103" s="37"/>
      <c r="C103" s="30" t="s">
        <v>21</v>
      </c>
      <c r="D103" s="38"/>
      <c r="E103" s="38"/>
      <c r="F103" s="25" t="str">
        <f>F12</f>
        <v>Tyršova 3588/10</v>
      </c>
      <c r="G103" s="38"/>
      <c r="H103" s="38"/>
      <c r="I103" s="30" t="s">
        <v>23</v>
      </c>
      <c r="J103" s="70" t="str">
        <f>IF(J12="","",J12)</f>
        <v>14. 4. 2025</v>
      </c>
      <c r="K103" s="38"/>
      <c r="L103" s="132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132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40.05" customHeight="1">
      <c r="A105" s="36"/>
      <c r="B105" s="37"/>
      <c r="C105" s="30" t="s">
        <v>25</v>
      </c>
      <c r="D105" s="38"/>
      <c r="E105" s="38"/>
      <c r="F105" s="25" t="str">
        <f>E15</f>
        <v>Město Hodonín, Masarykovo náměstí 53/1, Hodonín</v>
      </c>
      <c r="G105" s="38"/>
      <c r="H105" s="38"/>
      <c r="I105" s="30" t="s">
        <v>32</v>
      </c>
      <c r="J105" s="34" t="str">
        <f>E21</f>
        <v xml:space="preserve">B.B.D. s.r.o., Rumunská 25, Praha 2 </v>
      </c>
      <c r="K105" s="38"/>
      <c r="L105" s="132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5.15" customHeight="1">
      <c r="A106" s="36"/>
      <c r="B106" s="37"/>
      <c r="C106" s="30" t="s">
        <v>30</v>
      </c>
      <c r="D106" s="38"/>
      <c r="E106" s="38"/>
      <c r="F106" s="25" t="str">
        <f>IF(E18="","",E18)</f>
        <v>Vyplň údaj</v>
      </c>
      <c r="G106" s="38"/>
      <c r="H106" s="38"/>
      <c r="I106" s="30" t="s">
        <v>36</v>
      </c>
      <c r="J106" s="34" t="str">
        <f>E24</f>
        <v>H. Urban</v>
      </c>
      <c r="K106" s="38"/>
      <c r="L106" s="132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0.32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132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10" customFormat="1" ht="29.28" customHeight="1">
      <c r="A108" s="169"/>
      <c r="B108" s="170"/>
      <c r="C108" s="171" t="s">
        <v>112</v>
      </c>
      <c r="D108" s="172" t="s">
        <v>60</v>
      </c>
      <c r="E108" s="172" t="s">
        <v>56</v>
      </c>
      <c r="F108" s="172" t="s">
        <v>57</v>
      </c>
      <c r="G108" s="172" t="s">
        <v>113</v>
      </c>
      <c r="H108" s="172" t="s">
        <v>114</v>
      </c>
      <c r="I108" s="172" t="s">
        <v>115</v>
      </c>
      <c r="J108" s="172" t="s">
        <v>108</v>
      </c>
      <c r="K108" s="173" t="s">
        <v>116</v>
      </c>
      <c r="L108" s="174"/>
      <c r="M108" s="90" t="s">
        <v>19</v>
      </c>
      <c r="N108" s="91" t="s">
        <v>45</v>
      </c>
      <c r="O108" s="91" t="s">
        <v>117</v>
      </c>
      <c r="P108" s="91" t="s">
        <v>118</v>
      </c>
      <c r="Q108" s="91" t="s">
        <v>119</v>
      </c>
      <c r="R108" s="91" t="s">
        <v>120</v>
      </c>
      <c r="S108" s="91" t="s">
        <v>121</v>
      </c>
      <c r="T108" s="92" t="s">
        <v>122</v>
      </c>
      <c r="U108" s="169"/>
      <c r="V108" s="169"/>
      <c r="W108" s="169"/>
      <c r="X108" s="169"/>
      <c r="Y108" s="169"/>
      <c r="Z108" s="169"/>
      <c r="AA108" s="169"/>
      <c r="AB108" s="169"/>
      <c r="AC108" s="169"/>
      <c r="AD108" s="169"/>
      <c r="AE108" s="169"/>
    </row>
    <row r="109" s="2" customFormat="1" ht="22.8" customHeight="1">
      <c r="A109" s="36"/>
      <c r="B109" s="37"/>
      <c r="C109" s="97" t="s">
        <v>123</v>
      </c>
      <c r="D109" s="38"/>
      <c r="E109" s="38"/>
      <c r="F109" s="38"/>
      <c r="G109" s="38"/>
      <c r="H109" s="38"/>
      <c r="I109" s="38"/>
      <c r="J109" s="175">
        <f>BK109</f>
        <v>0</v>
      </c>
      <c r="K109" s="38"/>
      <c r="L109" s="42"/>
      <c r="M109" s="93"/>
      <c r="N109" s="176"/>
      <c r="O109" s="94"/>
      <c r="P109" s="177">
        <f>P110+P129+P140+P184+P261+P298+P305+P321+P323</f>
        <v>0</v>
      </c>
      <c r="Q109" s="94"/>
      <c r="R109" s="177">
        <f>R110+R129+R140+R184+R261+R298+R305+R321+R323</f>
        <v>0</v>
      </c>
      <c r="S109" s="94"/>
      <c r="T109" s="178">
        <f>T110+T129+T140+T184+T261+T298+T305+T321+T323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74</v>
      </c>
      <c r="AU109" s="15" t="s">
        <v>109</v>
      </c>
      <c r="BK109" s="179">
        <f>BK110+BK129+BK140+BK184+BK261+BK298+BK305+BK321+BK323</f>
        <v>0</v>
      </c>
    </row>
    <row r="110" s="11" customFormat="1" ht="25.92" customHeight="1">
      <c r="A110" s="11"/>
      <c r="B110" s="180"/>
      <c r="C110" s="181"/>
      <c r="D110" s="182" t="s">
        <v>74</v>
      </c>
      <c r="E110" s="183" t="s">
        <v>1370</v>
      </c>
      <c r="F110" s="183" t="s">
        <v>1845</v>
      </c>
      <c r="G110" s="181"/>
      <c r="H110" s="181"/>
      <c r="I110" s="184"/>
      <c r="J110" s="185">
        <f>BK110</f>
        <v>0</v>
      </c>
      <c r="K110" s="181"/>
      <c r="L110" s="186"/>
      <c r="M110" s="187"/>
      <c r="N110" s="188"/>
      <c r="O110" s="188"/>
      <c r="P110" s="189">
        <f>SUM(P111:P128)</f>
        <v>0</v>
      </c>
      <c r="Q110" s="188"/>
      <c r="R110" s="189">
        <f>SUM(R111:R128)</f>
        <v>0</v>
      </c>
      <c r="S110" s="188"/>
      <c r="T110" s="190">
        <f>SUM(T111:T128)</f>
        <v>0</v>
      </c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R110" s="191" t="s">
        <v>140</v>
      </c>
      <c r="AT110" s="192" t="s">
        <v>74</v>
      </c>
      <c r="AU110" s="192" t="s">
        <v>75</v>
      </c>
      <c r="AY110" s="191" t="s">
        <v>126</v>
      </c>
      <c r="BK110" s="193">
        <f>SUM(BK111:BK128)</f>
        <v>0</v>
      </c>
    </row>
    <row r="111" s="2" customFormat="1" ht="16.5" customHeight="1">
      <c r="A111" s="36"/>
      <c r="B111" s="37"/>
      <c r="C111" s="237" t="s">
        <v>83</v>
      </c>
      <c r="D111" s="237" t="s">
        <v>284</v>
      </c>
      <c r="E111" s="238" t="s">
        <v>1846</v>
      </c>
      <c r="F111" s="239" t="s">
        <v>1847</v>
      </c>
      <c r="G111" s="240" t="s">
        <v>1374</v>
      </c>
      <c r="H111" s="241">
        <v>1</v>
      </c>
      <c r="I111" s="242"/>
      <c r="J111" s="243">
        <f>ROUND(I111*H111,2)</f>
        <v>0</v>
      </c>
      <c r="K111" s="239" t="s">
        <v>19</v>
      </c>
      <c r="L111" s="244"/>
      <c r="M111" s="245" t="s">
        <v>19</v>
      </c>
      <c r="N111" s="246" t="s">
        <v>46</v>
      </c>
      <c r="O111" s="82"/>
      <c r="P111" s="203">
        <f>O111*H111</f>
        <v>0</v>
      </c>
      <c r="Q111" s="203">
        <v>0</v>
      </c>
      <c r="R111" s="203">
        <f>Q111*H111</f>
        <v>0</v>
      </c>
      <c r="S111" s="203">
        <v>0</v>
      </c>
      <c r="T111" s="204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5" t="s">
        <v>1651</v>
      </c>
      <c r="AT111" s="205" t="s">
        <v>284</v>
      </c>
      <c r="AU111" s="205" t="s">
        <v>83</v>
      </c>
      <c r="AY111" s="15" t="s">
        <v>126</v>
      </c>
      <c r="BE111" s="206">
        <f>IF(N111="základní",J111,0)</f>
        <v>0</v>
      </c>
      <c r="BF111" s="206">
        <f>IF(N111="snížená",J111,0)</f>
        <v>0</v>
      </c>
      <c r="BG111" s="206">
        <f>IF(N111="zákl. přenesená",J111,0)</f>
        <v>0</v>
      </c>
      <c r="BH111" s="206">
        <f>IF(N111="sníž. přenesená",J111,0)</f>
        <v>0</v>
      </c>
      <c r="BI111" s="206">
        <f>IF(N111="nulová",J111,0)</f>
        <v>0</v>
      </c>
      <c r="BJ111" s="15" t="s">
        <v>83</v>
      </c>
      <c r="BK111" s="206">
        <f>ROUND(I111*H111,2)</f>
        <v>0</v>
      </c>
      <c r="BL111" s="15" t="s">
        <v>828</v>
      </c>
      <c r="BM111" s="205" t="s">
        <v>85</v>
      </c>
    </row>
    <row r="112" s="2" customFormat="1">
      <c r="A112" s="36"/>
      <c r="B112" s="37"/>
      <c r="C112" s="38"/>
      <c r="D112" s="226" t="s">
        <v>281</v>
      </c>
      <c r="E112" s="38"/>
      <c r="F112" s="236" t="s">
        <v>1848</v>
      </c>
      <c r="G112" s="38"/>
      <c r="H112" s="38"/>
      <c r="I112" s="209"/>
      <c r="J112" s="38"/>
      <c r="K112" s="38"/>
      <c r="L112" s="42"/>
      <c r="M112" s="210"/>
      <c r="N112" s="211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281</v>
      </c>
      <c r="AU112" s="15" t="s">
        <v>83</v>
      </c>
    </row>
    <row r="113" s="2" customFormat="1" ht="16.5" customHeight="1">
      <c r="A113" s="36"/>
      <c r="B113" s="37"/>
      <c r="C113" s="237" t="s">
        <v>85</v>
      </c>
      <c r="D113" s="237" t="s">
        <v>284</v>
      </c>
      <c r="E113" s="238" t="s">
        <v>1849</v>
      </c>
      <c r="F113" s="239" t="s">
        <v>1850</v>
      </c>
      <c r="G113" s="240" t="s">
        <v>1374</v>
      </c>
      <c r="H113" s="241">
        <v>1</v>
      </c>
      <c r="I113" s="242"/>
      <c r="J113" s="243">
        <f>ROUND(I113*H113,2)</f>
        <v>0</v>
      </c>
      <c r="K113" s="239" t="s">
        <v>19</v>
      </c>
      <c r="L113" s="244"/>
      <c r="M113" s="245" t="s">
        <v>19</v>
      </c>
      <c r="N113" s="246" t="s">
        <v>46</v>
      </c>
      <c r="O113" s="82"/>
      <c r="P113" s="203">
        <f>O113*H113</f>
        <v>0</v>
      </c>
      <c r="Q113" s="203">
        <v>0</v>
      </c>
      <c r="R113" s="203">
        <f>Q113*H113</f>
        <v>0</v>
      </c>
      <c r="S113" s="203">
        <v>0</v>
      </c>
      <c r="T113" s="204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5" t="s">
        <v>1651</v>
      </c>
      <c r="AT113" s="205" t="s">
        <v>284</v>
      </c>
      <c r="AU113" s="205" t="s">
        <v>83</v>
      </c>
      <c r="AY113" s="15" t="s">
        <v>126</v>
      </c>
      <c r="BE113" s="206">
        <f>IF(N113="základní",J113,0)</f>
        <v>0</v>
      </c>
      <c r="BF113" s="206">
        <f>IF(N113="snížená",J113,0)</f>
        <v>0</v>
      </c>
      <c r="BG113" s="206">
        <f>IF(N113="zákl. přenesená",J113,0)</f>
        <v>0</v>
      </c>
      <c r="BH113" s="206">
        <f>IF(N113="sníž. přenesená",J113,0)</f>
        <v>0</v>
      </c>
      <c r="BI113" s="206">
        <f>IF(N113="nulová",J113,0)</f>
        <v>0</v>
      </c>
      <c r="BJ113" s="15" t="s">
        <v>83</v>
      </c>
      <c r="BK113" s="206">
        <f>ROUND(I113*H113,2)</f>
        <v>0</v>
      </c>
      <c r="BL113" s="15" t="s">
        <v>828</v>
      </c>
      <c r="BM113" s="205" t="s">
        <v>145</v>
      </c>
    </row>
    <row r="114" s="2" customFormat="1">
      <c r="A114" s="36"/>
      <c r="B114" s="37"/>
      <c r="C114" s="38"/>
      <c r="D114" s="226" t="s">
        <v>281</v>
      </c>
      <c r="E114" s="38"/>
      <c r="F114" s="236" t="s">
        <v>1851</v>
      </c>
      <c r="G114" s="38"/>
      <c r="H114" s="38"/>
      <c r="I114" s="209"/>
      <c r="J114" s="38"/>
      <c r="K114" s="38"/>
      <c r="L114" s="42"/>
      <c r="M114" s="210"/>
      <c r="N114" s="211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281</v>
      </c>
      <c r="AU114" s="15" t="s">
        <v>83</v>
      </c>
    </row>
    <row r="115" s="2" customFormat="1" ht="16.5" customHeight="1">
      <c r="A115" s="36"/>
      <c r="B115" s="37"/>
      <c r="C115" s="237" t="s">
        <v>140</v>
      </c>
      <c r="D115" s="237" t="s">
        <v>284</v>
      </c>
      <c r="E115" s="238" t="s">
        <v>1852</v>
      </c>
      <c r="F115" s="239" t="s">
        <v>1847</v>
      </c>
      <c r="G115" s="240" t="s">
        <v>1374</v>
      </c>
      <c r="H115" s="241">
        <v>1</v>
      </c>
      <c r="I115" s="242"/>
      <c r="J115" s="243">
        <f>ROUND(I115*H115,2)</f>
        <v>0</v>
      </c>
      <c r="K115" s="239" t="s">
        <v>19</v>
      </c>
      <c r="L115" s="244"/>
      <c r="M115" s="245" t="s">
        <v>19</v>
      </c>
      <c r="N115" s="246" t="s">
        <v>46</v>
      </c>
      <c r="O115" s="82"/>
      <c r="P115" s="203">
        <f>O115*H115</f>
        <v>0</v>
      </c>
      <c r="Q115" s="203">
        <v>0</v>
      </c>
      <c r="R115" s="203">
        <f>Q115*H115</f>
        <v>0</v>
      </c>
      <c r="S115" s="203">
        <v>0</v>
      </c>
      <c r="T115" s="204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5" t="s">
        <v>1651</v>
      </c>
      <c r="AT115" s="205" t="s">
        <v>284</v>
      </c>
      <c r="AU115" s="205" t="s">
        <v>83</v>
      </c>
      <c r="AY115" s="15" t="s">
        <v>126</v>
      </c>
      <c r="BE115" s="206">
        <f>IF(N115="základní",J115,0)</f>
        <v>0</v>
      </c>
      <c r="BF115" s="206">
        <f>IF(N115="snížená",J115,0)</f>
        <v>0</v>
      </c>
      <c r="BG115" s="206">
        <f>IF(N115="zákl. přenesená",J115,0)</f>
        <v>0</v>
      </c>
      <c r="BH115" s="206">
        <f>IF(N115="sníž. přenesená",J115,0)</f>
        <v>0</v>
      </c>
      <c r="BI115" s="206">
        <f>IF(N115="nulová",J115,0)</f>
        <v>0</v>
      </c>
      <c r="BJ115" s="15" t="s">
        <v>83</v>
      </c>
      <c r="BK115" s="206">
        <f>ROUND(I115*H115,2)</f>
        <v>0</v>
      </c>
      <c r="BL115" s="15" t="s">
        <v>828</v>
      </c>
      <c r="BM115" s="205" t="s">
        <v>210</v>
      </c>
    </row>
    <row r="116" s="2" customFormat="1">
      <c r="A116" s="36"/>
      <c r="B116" s="37"/>
      <c r="C116" s="38"/>
      <c r="D116" s="226" t="s">
        <v>281</v>
      </c>
      <c r="E116" s="38"/>
      <c r="F116" s="236" t="s">
        <v>1853</v>
      </c>
      <c r="G116" s="38"/>
      <c r="H116" s="38"/>
      <c r="I116" s="209"/>
      <c r="J116" s="38"/>
      <c r="K116" s="38"/>
      <c r="L116" s="42"/>
      <c r="M116" s="210"/>
      <c r="N116" s="211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281</v>
      </c>
      <c r="AU116" s="15" t="s">
        <v>83</v>
      </c>
    </row>
    <row r="117" s="2" customFormat="1" ht="16.5" customHeight="1">
      <c r="A117" s="36"/>
      <c r="B117" s="37"/>
      <c r="C117" s="237" t="s">
        <v>145</v>
      </c>
      <c r="D117" s="237" t="s">
        <v>284</v>
      </c>
      <c r="E117" s="238" t="s">
        <v>1854</v>
      </c>
      <c r="F117" s="239" t="s">
        <v>1855</v>
      </c>
      <c r="G117" s="240" t="s">
        <v>1374</v>
      </c>
      <c r="H117" s="241">
        <v>1</v>
      </c>
      <c r="I117" s="242"/>
      <c r="J117" s="243">
        <f>ROUND(I117*H117,2)</f>
        <v>0</v>
      </c>
      <c r="K117" s="239" t="s">
        <v>19</v>
      </c>
      <c r="L117" s="244"/>
      <c r="M117" s="245" t="s">
        <v>19</v>
      </c>
      <c r="N117" s="246" t="s">
        <v>46</v>
      </c>
      <c r="O117" s="82"/>
      <c r="P117" s="203">
        <f>O117*H117</f>
        <v>0</v>
      </c>
      <c r="Q117" s="203">
        <v>0</v>
      </c>
      <c r="R117" s="203">
        <f>Q117*H117</f>
        <v>0</v>
      </c>
      <c r="S117" s="203">
        <v>0</v>
      </c>
      <c r="T117" s="204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5" t="s">
        <v>1651</v>
      </c>
      <c r="AT117" s="205" t="s">
        <v>284</v>
      </c>
      <c r="AU117" s="205" t="s">
        <v>83</v>
      </c>
      <c r="AY117" s="15" t="s">
        <v>126</v>
      </c>
      <c r="BE117" s="206">
        <f>IF(N117="základní",J117,0)</f>
        <v>0</v>
      </c>
      <c r="BF117" s="206">
        <f>IF(N117="snížená",J117,0)</f>
        <v>0</v>
      </c>
      <c r="BG117" s="206">
        <f>IF(N117="zákl. přenesená",J117,0)</f>
        <v>0</v>
      </c>
      <c r="BH117" s="206">
        <f>IF(N117="sníž. přenesená",J117,0)</f>
        <v>0</v>
      </c>
      <c r="BI117" s="206">
        <f>IF(N117="nulová",J117,0)</f>
        <v>0</v>
      </c>
      <c r="BJ117" s="15" t="s">
        <v>83</v>
      </c>
      <c r="BK117" s="206">
        <f>ROUND(I117*H117,2)</f>
        <v>0</v>
      </c>
      <c r="BL117" s="15" t="s">
        <v>828</v>
      </c>
      <c r="BM117" s="205" t="s">
        <v>221</v>
      </c>
    </row>
    <row r="118" s="2" customFormat="1">
      <c r="A118" s="36"/>
      <c r="B118" s="37"/>
      <c r="C118" s="38"/>
      <c r="D118" s="226" t="s">
        <v>281</v>
      </c>
      <c r="E118" s="38"/>
      <c r="F118" s="236" t="s">
        <v>1856</v>
      </c>
      <c r="G118" s="38"/>
      <c r="H118" s="38"/>
      <c r="I118" s="209"/>
      <c r="J118" s="38"/>
      <c r="K118" s="38"/>
      <c r="L118" s="42"/>
      <c r="M118" s="210"/>
      <c r="N118" s="211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281</v>
      </c>
      <c r="AU118" s="15" t="s">
        <v>83</v>
      </c>
    </row>
    <row r="119" s="2" customFormat="1" ht="16.5" customHeight="1">
      <c r="A119" s="36"/>
      <c r="B119" s="37"/>
      <c r="C119" s="237" t="s">
        <v>125</v>
      </c>
      <c r="D119" s="237" t="s">
        <v>284</v>
      </c>
      <c r="E119" s="238" t="s">
        <v>1857</v>
      </c>
      <c r="F119" s="239" t="s">
        <v>1855</v>
      </c>
      <c r="G119" s="240" t="s">
        <v>1374</v>
      </c>
      <c r="H119" s="241">
        <v>1</v>
      </c>
      <c r="I119" s="242"/>
      <c r="J119" s="243">
        <f>ROUND(I119*H119,2)</f>
        <v>0</v>
      </c>
      <c r="K119" s="239" t="s">
        <v>19</v>
      </c>
      <c r="L119" s="244"/>
      <c r="M119" s="245" t="s">
        <v>19</v>
      </c>
      <c r="N119" s="246" t="s">
        <v>46</v>
      </c>
      <c r="O119" s="82"/>
      <c r="P119" s="203">
        <f>O119*H119</f>
        <v>0</v>
      </c>
      <c r="Q119" s="203">
        <v>0</v>
      </c>
      <c r="R119" s="203">
        <f>Q119*H119</f>
        <v>0</v>
      </c>
      <c r="S119" s="203">
        <v>0</v>
      </c>
      <c r="T119" s="204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5" t="s">
        <v>1651</v>
      </c>
      <c r="AT119" s="205" t="s">
        <v>284</v>
      </c>
      <c r="AU119" s="205" t="s">
        <v>83</v>
      </c>
      <c r="AY119" s="15" t="s">
        <v>126</v>
      </c>
      <c r="BE119" s="206">
        <f>IF(N119="základní",J119,0)</f>
        <v>0</v>
      </c>
      <c r="BF119" s="206">
        <f>IF(N119="snížená",J119,0)</f>
        <v>0</v>
      </c>
      <c r="BG119" s="206">
        <f>IF(N119="zákl. přenesená",J119,0)</f>
        <v>0</v>
      </c>
      <c r="BH119" s="206">
        <f>IF(N119="sníž. přenesená",J119,0)</f>
        <v>0</v>
      </c>
      <c r="BI119" s="206">
        <f>IF(N119="nulová",J119,0)</f>
        <v>0</v>
      </c>
      <c r="BJ119" s="15" t="s">
        <v>83</v>
      </c>
      <c r="BK119" s="206">
        <f>ROUND(I119*H119,2)</f>
        <v>0</v>
      </c>
      <c r="BL119" s="15" t="s">
        <v>828</v>
      </c>
      <c r="BM119" s="205" t="s">
        <v>234</v>
      </c>
    </row>
    <row r="120" s="2" customFormat="1">
      <c r="A120" s="36"/>
      <c r="B120" s="37"/>
      <c r="C120" s="38"/>
      <c r="D120" s="226" t="s">
        <v>281</v>
      </c>
      <c r="E120" s="38"/>
      <c r="F120" s="236" t="s">
        <v>1858</v>
      </c>
      <c r="G120" s="38"/>
      <c r="H120" s="38"/>
      <c r="I120" s="209"/>
      <c r="J120" s="38"/>
      <c r="K120" s="38"/>
      <c r="L120" s="42"/>
      <c r="M120" s="210"/>
      <c r="N120" s="211"/>
      <c r="O120" s="82"/>
      <c r="P120" s="82"/>
      <c r="Q120" s="82"/>
      <c r="R120" s="82"/>
      <c r="S120" s="82"/>
      <c r="T120" s="83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281</v>
      </c>
      <c r="AU120" s="15" t="s">
        <v>83</v>
      </c>
    </row>
    <row r="121" s="2" customFormat="1" ht="16.5" customHeight="1">
      <c r="A121" s="36"/>
      <c r="B121" s="37"/>
      <c r="C121" s="237" t="s">
        <v>210</v>
      </c>
      <c r="D121" s="237" t="s">
        <v>284</v>
      </c>
      <c r="E121" s="238" t="s">
        <v>1859</v>
      </c>
      <c r="F121" s="239" t="s">
        <v>1860</v>
      </c>
      <c r="G121" s="240" t="s">
        <v>1422</v>
      </c>
      <c r="H121" s="241">
        <v>1</v>
      </c>
      <c r="I121" s="242"/>
      <c r="J121" s="243">
        <f>ROUND(I121*H121,2)</f>
        <v>0</v>
      </c>
      <c r="K121" s="239" t="s">
        <v>19</v>
      </c>
      <c r="L121" s="244"/>
      <c r="M121" s="245" t="s">
        <v>19</v>
      </c>
      <c r="N121" s="246" t="s">
        <v>46</v>
      </c>
      <c r="O121" s="82"/>
      <c r="P121" s="203">
        <f>O121*H121</f>
        <v>0</v>
      </c>
      <c r="Q121" s="203">
        <v>0</v>
      </c>
      <c r="R121" s="203">
        <f>Q121*H121</f>
        <v>0</v>
      </c>
      <c r="S121" s="203">
        <v>0</v>
      </c>
      <c r="T121" s="204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5" t="s">
        <v>1651</v>
      </c>
      <c r="AT121" s="205" t="s">
        <v>284</v>
      </c>
      <c r="AU121" s="205" t="s">
        <v>83</v>
      </c>
      <c r="AY121" s="15" t="s">
        <v>126</v>
      </c>
      <c r="BE121" s="206">
        <f>IF(N121="základní",J121,0)</f>
        <v>0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5" t="s">
        <v>83</v>
      </c>
      <c r="BK121" s="206">
        <f>ROUND(I121*H121,2)</f>
        <v>0</v>
      </c>
      <c r="BL121" s="15" t="s">
        <v>828</v>
      </c>
      <c r="BM121" s="205" t="s">
        <v>8</v>
      </c>
    </row>
    <row r="122" s="2" customFormat="1">
      <c r="A122" s="36"/>
      <c r="B122" s="37"/>
      <c r="C122" s="38"/>
      <c r="D122" s="226" t="s">
        <v>281</v>
      </c>
      <c r="E122" s="38"/>
      <c r="F122" s="236" t="s">
        <v>1861</v>
      </c>
      <c r="G122" s="38"/>
      <c r="H122" s="38"/>
      <c r="I122" s="209"/>
      <c r="J122" s="38"/>
      <c r="K122" s="38"/>
      <c r="L122" s="42"/>
      <c r="M122" s="210"/>
      <c r="N122" s="211"/>
      <c r="O122" s="82"/>
      <c r="P122" s="82"/>
      <c r="Q122" s="82"/>
      <c r="R122" s="82"/>
      <c r="S122" s="82"/>
      <c r="T122" s="83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281</v>
      </c>
      <c r="AU122" s="15" t="s">
        <v>83</v>
      </c>
    </row>
    <row r="123" s="2" customFormat="1" ht="16.5" customHeight="1">
      <c r="A123" s="36"/>
      <c r="B123" s="37"/>
      <c r="C123" s="237" t="s">
        <v>216</v>
      </c>
      <c r="D123" s="237" t="s">
        <v>284</v>
      </c>
      <c r="E123" s="238" t="s">
        <v>1862</v>
      </c>
      <c r="F123" s="239" t="s">
        <v>1863</v>
      </c>
      <c r="G123" s="240" t="s">
        <v>1422</v>
      </c>
      <c r="H123" s="241">
        <v>1</v>
      </c>
      <c r="I123" s="242"/>
      <c r="J123" s="243">
        <f>ROUND(I123*H123,2)</f>
        <v>0</v>
      </c>
      <c r="K123" s="239" t="s">
        <v>19</v>
      </c>
      <c r="L123" s="244"/>
      <c r="M123" s="245" t="s">
        <v>19</v>
      </c>
      <c r="N123" s="246" t="s">
        <v>46</v>
      </c>
      <c r="O123" s="82"/>
      <c r="P123" s="203">
        <f>O123*H123</f>
        <v>0</v>
      </c>
      <c r="Q123" s="203">
        <v>0</v>
      </c>
      <c r="R123" s="203">
        <f>Q123*H123</f>
        <v>0</v>
      </c>
      <c r="S123" s="203">
        <v>0</v>
      </c>
      <c r="T123" s="204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5" t="s">
        <v>1651</v>
      </c>
      <c r="AT123" s="205" t="s">
        <v>284</v>
      </c>
      <c r="AU123" s="205" t="s">
        <v>83</v>
      </c>
      <c r="AY123" s="15" t="s">
        <v>126</v>
      </c>
      <c r="BE123" s="206">
        <f>IF(N123="základní",J123,0)</f>
        <v>0</v>
      </c>
      <c r="BF123" s="206">
        <f>IF(N123="snížená",J123,0)</f>
        <v>0</v>
      </c>
      <c r="BG123" s="206">
        <f>IF(N123="zákl. přenesená",J123,0)</f>
        <v>0</v>
      </c>
      <c r="BH123" s="206">
        <f>IF(N123="sníž. přenesená",J123,0)</f>
        <v>0</v>
      </c>
      <c r="BI123" s="206">
        <f>IF(N123="nulová",J123,0)</f>
        <v>0</v>
      </c>
      <c r="BJ123" s="15" t="s">
        <v>83</v>
      </c>
      <c r="BK123" s="206">
        <f>ROUND(I123*H123,2)</f>
        <v>0</v>
      </c>
      <c r="BL123" s="15" t="s">
        <v>828</v>
      </c>
      <c r="BM123" s="205" t="s">
        <v>256</v>
      </c>
    </row>
    <row r="124" s="2" customFormat="1">
      <c r="A124" s="36"/>
      <c r="B124" s="37"/>
      <c r="C124" s="38"/>
      <c r="D124" s="226" t="s">
        <v>281</v>
      </c>
      <c r="E124" s="38"/>
      <c r="F124" s="236" t="s">
        <v>1864</v>
      </c>
      <c r="G124" s="38"/>
      <c r="H124" s="38"/>
      <c r="I124" s="209"/>
      <c r="J124" s="38"/>
      <c r="K124" s="38"/>
      <c r="L124" s="42"/>
      <c r="M124" s="210"/>
      <c r="N124" s="211"/>
      <c r="O124" s="82"/>
      <c r="P124" s="82"/>
      <c r="Q124" s="82"/>
      <c r="R124" s="82"/>
      <c r="S124" s="82"/>
      <c r="T124" s="8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281</v>
      </c>
      <c r="AU124" s="15" t="s">
        <v>83</v>
      </c>
    </row>
    <row r="125" s="2" customFormat="1" ht="16.5" customHeight="1">
      <c r="A125" s="36"/>
      <c r="B125" s="37"/>
      <c r="C125" s="237" t="s">
        <v>221</v>
      </c>
      <c r="D125" s="237" t="s">
        <v>284</v>
      </c>
      <c r="E125" s="238" t="s">
        <v>1865</v>
      </c>
      <c r="F125" s="239" t="s">
        <v>1866</v>
      </c>
      <c r="G125" s="240" t="s">
        <v>1422</v>
      </c>
      <c r="H125" s="241">
        <v>1</v>
      </c>
      <c r="I125" s="242"/>
      <c r="J125" s="243">
        <f>ROUND(I125*H125,2)</f>
        <v>0</v>
      </c>
      <c r="K125" s="239" t="s">
        <v>19</v>
      </c>
      <c r="L125" s="244"/>
      <c r="M125" s="245" t="s">
        <v>19</v>
      </c>
      <c r="N125" s="246" t="s">
        <v>46</v>
      </c>
      <c r="O125" s="82"/>
      <c r="P125" s="203">
        <f>O125*H125</f>
        <v>0</v>
      </c>
      <c r="Q125" s="203">
        <v>0</v>
      </c>
      <c r="R125" s="203">
        <f>Q125*H125</f>
        <v>0</v>
      </c>
      <c r="S125" s="203">
        <v>0</v>
      </c>
      <c r="T125" s="204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5" t="s">
        <v>1651</v>
      </c>
      <c r="AT125" s="205" t="s">
        <v>284</v>
      </c>
      <c r="AU125" s="205" t="s">
        <v>83</v>
      </c>
      <c r="AY125" s="15" t="s">
        <v>126</v>
      </c>
      <c r="BE125" s="206">
        <f>IF(N125="základní",J125,0)</f>
        <v>0</v>
      </c>
      <c r="BF125" s="206">
        <f>IF(N125="snížená",J125,0)</f>
        <v>0</v>
      </c>
      <c r="BG125" s="206">
        <f>IF(N125="zákl. přenesená",J125,0)</f>
        <v>0</v>
      </c>
      <c r="BH125" s="206">
        <f>IF(N125="sníž. přenesená",J125,0)</f>
        <v>0</v>
      </c>
      <c r="BI125" s="206">
        <f>IF(N125="nulová",J125,0)</f>
        <v>0</v>
      </c>
      <c r="BJ125" s="15" t="s">
        <v>83</v>
      </c>
      <c r="BK125" s="206">
        <f>ROUND(I125*H125,2)</f>
        <v>0</v>
      </c>
      <c r="BL125" s="15" t="s">
        <v>828</v>
      </c>
      <c r="BM125" s="205" t="s">
        <v>232</v>
      </c>
    </row>
    <row r="126" s="2" customFormat="1">
      <c r="A126" s="36"/>
      <c r="B126" s="37"/>
      <c r="C126" s="38"/>
      <c r="D126" s="226" t="s">
        <v>281</v>
      </c>
      <c r="E126" s="38"/>
      <c r="F126" s="236" t="s">
        <v>1867</v>
      </c>
      <c r="G126" s="38"/>
      <c r="H126" s="38"/>
      <c r="I126" s="209"/>
      <c r="J126" s="38"/>
      <c r="K126" s="38"/>
      <c r="L126" s="42"/>
      <c r="M126" s="210"/>
      <c r="N126" s="211"/>
      <c r="O126" s="82"/>
      <c r="P126" s="82"/>
      <c r="Q126" s="82"/>
      <c r="R126" s="82"/>
      <c r="S126" s="82"/>
      <c r="T126" s="83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281</v>
      </c>
      <c r="AU126" s="15" t="s">
        <v>83</v>
      </c>
    </row>
    <row r="127" s="2" customFormat="1" ht="16.5" customHeight="1">
      <c r="A127" s="36"/>
      <c r="B127" s="37"/>
      <c r="C127" s="237" t="s">
        <v>227</v>
      </c>
      <c r="D127" s="237" t="s">
        <v>284</v>
      </c>
      <c r="E127" s="238" t="s">
        <v>1868</v>
      </c>
      <c r="F127" s="239" t="s">
        <v>1866</v>
      </c>
      <c r="G127" s="240" t="s">
        <v>1422</v>
      </c>
      <c r="H127" s="241">
        <v>1</v>
      </c>
      <c r="I127" s="242"/>
      <c r="J127" s="243">
        <f>ROUND(I127*H127,2)</f>
        <v>0</v>
      </c>
      <c r="K127" s="239" t="s">
        <v>19</v>
      </c>
      <c r="L127" s="244"/>
      <c r="M127" s="245" t="s">
        <v>19</v>
      </c>
      <c r="N127" s="246" t="s">
        <v>46</v>
      </c>
      <c r="O127" s="82"/>
      <c r="P127" s="203">
        <f>O127*H127</f>
        <v>0</v>
      </c>
      <c r="Q127" s="203">
        <v>0</v>
      </c>
      <c r="R127" s="203">
        <f>Q127*H127</f>
        <v>0</v>
      </c>
      <c r="S127" s="203">
        <v>0</v>
      </c>
      <c r="T127" s="204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5" t="s">
        <v>1651</v>
      </c>
      <c r="AT127" s="205" t="s">
        <v>284</v>
      </c>
      <c r="AU127" s="205" t="s">
        <v>83</v>
      </c>
      <c r="AY127" s="15" t="s">
        <v>126</v>
      </c>
      <c r="BE127" s="206">
        <f>IF(N127="základní",J127,0)</f>
        <v>0</v>
      </c>
      <c r="BF127" s="206">
        <f>IF(N127="snížená",J127,0)</f>
        <v>0</v>
      </c>
      <c r="BG127" s="206">
        <f>IF(N127="zákl. přenesená",J127,0)</f>
        <v>0</v>
      </c>
      <c r="BH127" s="206">
        <f>IF(N127="sníž. přenesená",J127,0)</f>
        <v>0</v>
      </c>
      <c r="BI127" s="206">
        <f>IF(N127="nulová",J127,0)</f>
        <v>0</v>
      </c>
      <c r="BJ127" s="15" t="s">
        <v>83</v>
      </c>
      <c r="BK127" s="206">
        <f>ROUND(I127*H127,2)</f>
        <v>0</v>
      </c>
      <c r="BL127" s="15" t="s">
        <v>828</v>
      </c>
      <c r="BM127" s="205" t="s">
        <v>254</v>
      </c>
    </row>
    <row r="128" s="2" customFormat="1">
      <c r="A128" s="36"/>
      <c r="B128" s="37"/>
      <c r="C128" s="38"/>
      <c r="D128" s="226" t="s">
        <v>281</v>
      </c>
      <c r="E128" s="38"/>
      <c r="F128" s="236" t="s">
        <v>1869</v>
      </c>
      <c r="G128" s="38"/>
      <c r="H128" s="38"/>
      <c r="I128" s="209"/>
      <c r="J128" s="38"/>
      <c r="K128" s="38"/>
      <c r="L128" s="42"/>
      <c r="M128" s="210"/>
      <c r="N128" s="211"/>
      <c r="O128" s="82"/>
      <c r="P128" s="82"/>
      <c r="Q128" s="82"/>
      <c r="R128" s="82"/>
      <c r="S128" s="82"/>
      <c r="T128" s="83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281</v>
      </c>
      <c r="AU128" s="15" t="s">
        <v>83</v>
      </c>
    </row>
    <row r="129" s="11" customFormat="1" ht="25.92" customHeight="1">
      <c r="A129" s="11"/>
      <c r="B129" s="180"/>
      <c r="C129" s="181"/>
      <c r="D129" s="182" t="s">
        <v>74</v>
      </c>
      <c r="E129" s="183" t="s">
        <v>1390</v>
      </c>
      <c r="F129" s="183" t="s">
        <v>1870</v>
      </c>
      <c r="G129" s="181"/>
      <c r="H129" s="181"/>
      <c r="I129" s="184"/>
      <c r="J129" s="185">
        <f>BK129</f>
        <v>0</v>
      </c>
      <c r="K129" s="181"/>
      <c r="L129" s="186"/>
      <c r="M129" s="187"/>
      <c r="N129" s="188"/>
      <c r="O129" s="188"/>
      <c r="P129" s="189">
        <f>SUM(P130:P139)</f>
        <v>0</v>
      </c>
      <c r="Q129" s="188"/>
      <c r="R129" s="189">
        <f>SUM(R130:R139)</f>
        <v>0</v>
      </c>
      <c r="S129" s="188"/>
      <c r="T129" s="190">
        <f>SUM(T130:T139)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191" t="s">
        <v>140</v>
      </c>
      <c r="AT129" s="192" t="s">
        <v>74</v>
      </c>
      <c r="AU129" s="192" t="s">
        <v>75</v>
      </c>
      <c r="AY129" s="191" t="s">
        <v>126</v>
      </c>
      <c r="BK129" s="193">
        <f>SUM(BK130:BK139)</f>
        <v>0</v>
      </c>
    </row>
    <row r="130" s="2" customFormat="1" ht="16.5" customHeight="1">
      <c r="A130" s="36"/>
      <c r="B130" s="37"/>
      <c r="C130" s="237" t="s">
        <v>234</v>
      </c>
      <c r="D130" s="237" t="s">
        <v>284</v>
      </c>
      <c r="E130" s="238" t="s">
        <v>1871</v>
      </c>
      <c r="F130" s="239" t="s">
        <v>1872</v>
      </c>
      <c r="G130" s="240" t="s">
        <v>1374</v>
      </c>
      <c r="H130" s="241">
        <v>2</v>
      </c>
      <c r="I130" s="242"/>
      <c r="J130" s="243">
        <f>ROUND(I130*H130,2)</f>
        <v>0</v>
      </c>
      <c r="K130" s="239" t="s">
        <v>19</v>
      </c>
      <c r="L130" s="244"/>
      <c r="M130" s="245" t="s">
        <v>19</v>
      </c>
      <c r="N130" s="246" t="s">
        <v>46</v>
      </c>
      <c r="O130" s="82"/>
      <c r="P130" s="203">
        <f>O130*H130</f>
        <v>0</v>
      </c>
      <c r="Q130" s="203">
        <v>0</v>
      </c>
      <c r="R130" s="203">
        <f>Q130*H130</f>
        <v>0</v>
      </c>
      <c r="S130" s="203">
        <v>0</v>
      </c>
      <c r="T130" s="204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5" t="s">
        <v>1651</v>
      </c>
      <c r="AT130" s="205" t="s">
        <v>284</v>
      </c>
      <c r="AU130" s="205" t="s">
        <v>83</v>
      </c>
      <c r="AY130" s="15" t="s">
        <v>126</v>
      </c>
      <c r="BE130" s="206">
        <f>IF(N130="základní",J130,0)</f>
        <v>0</v>
      </c>
      <c r="BF130" s="206">
        <f>IF(N130="snížená",J130,0)</f>
        <v>0</v>
      </c>
      <c r="BG130" s="206">
        <f>IF(N130="zákl. přenesená",J130,0)</f>
        <v>0</v>
      </c>
      <c r="BH130" s="206">
        <f>IF(N130="sníž. přenesená",J130,0)</f>
        <v>0</v>
      </c>
      <c r="BI130" s="206">
        <f>IF(N130="nulová",J130,0)</f>
        <v>0</v>
      </c>
      <c r="BJ130" s="15" t="s">
        <v>83</v>
      </c>
      <c r="BK130" s="206">
        <f>ROUND(I130*H130,2)</f>
        <v>0</v>
      </c>
      <c r="BL130" s="15" t="s">
        <v>828</v>
      </c>
      <c r="BM130" s="205" t="s">
        <v>298</v>
      </c>
    </row>
    <row r="131" s="2" customFormat="1">
      <c r="A131" s="36"/>
      <c r="B131" s="37"/>
      <c r="C131" s="38"/>
      <c r="D131" s="226" t="s">
        <v>281</v>
      </c>
      <c r="E131" s="38"/>
      <c r="F131" s="236" t="s">
        <v>1873</v>
      </c>
      <c r="G131" s="38"/>
      <c r="H131" s="38"/>
      <c r="I131" s="209"/>
      <c r="J131" s="38"/>
      <c r="K131" s="38"/>
      <c r="L131" s="42"/>
      <c r="M131" s="210"/>
      <c r="N131" s="211"/>
      <c r="O131" s="82"/>
      <c r="P131" s="82"/>
      <c r="Q131" s="82"/>
      <c r="R131" s="82"/>
      <c r="S131" s="82"/>
      <c r="T131" s="83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281</v>
      </c>
      <c r="AU131" s="15" t="s">
        <v>83</v>
      </c>
    </row>
    <row r="132" s="2" customFormat="1" ht="16.5" customHeight="1">
      <c r="A132" s="36"/>
      <c r="B132" s="37"/>
      <c r="C132" s="237" t="s">
        <v>175</v>
      </c>
      <c r="D132" s="237" t="s">
        <v>284</v>
      </c>
      <c r="E132" s="238" t="s">
        <v>1874</v>
      </c>
      <c r="F132" s="239" t="s">
        <v>1875</v>
      </c>
      <c r="G132" s="240" t="s">
        <v>1374</v>
      </c>
      <c r="H132" s="241">
        <v>1</v>
      </c>
      <c r="I132" s="242"/>
      <c r="J132" s="243">
        <f>ROUND(I132*H132,2)</f>
        <v>0</v>
      </c>
      <c r="K132" s="239" t="s">
        <v>19</v>
      </c>
      <c r="L132" s="244"/>
      <c r="M132" s="245" t="s">
        <v>19</v>
      </c>
      <c r="N132" s="246" t="s">
        <v>46</v>
      </c>
      <c r="O132" s="82"/>
      <c r="P132" s="203">
        <f>O132*H132</f>
        <v>0</v>
      </c>
      <c r="Q132" s="203">
        <v>0</v>
      </c>
      <c r="R132" s="203">
        <f>Q132*H132</f>
        <v>0</v>
      </c>
      <c r="S132" s="203">
        <v>0</v>
      </c>
      <c r="T132" s="204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5" t="s">
        <v>1651</v>
      </c>
      <c r="AT132" s="205" t="s">
        <v>284</v>
      </c>
      <c r="AU132" s="205" t="s">
        <v>83</v>
      </c>
      <c r="AY132" s="15" t="s">
        <v>126</v>
      </c>
      <c r="BE132" s="206">
        <f>IF(N132="základní",J132,0)</f>
        <v>0</v>
      </c>
      <c r="BF132" s="206">
        <f>IF(N132="snížená",J132,0)</f>
        <v>0</v>
      </c>
      <c r="BG132" s="206">
        <f>IF(N132="zákl. přenesená",J132,0)</f>
        <v>0</v>
      </c>
      <c r="BH132" s="206">
        <f>IF(N132="sníž. přenesená",J132,0)</f>
        <v>0</v>
      </c>
      <c r="BI132" s="206">
        <f>IF(N132="nulová",J132,0)</f>
        <v>0</v>
      </c>
      <c r="BJ132" s="15" t="s">
        <v>83</v>
      </c>
      <c r="BK132" s="206">
        <f>ROUND(I132*H132,2)</f>
        <v>0</v>
      </c>
      <c r="BL132" s="15" t="s">
        <v>828</v>
      </c>
      <c r="BM132" s="205" t="s">
        <v>262</v>
      </c>
    </row>
    <row r="133" s="2" customFormat="1">
      <c r="A133" s="36"/>
      <c r="B133" s="37"/>
      <c r="C133" s="38"/>
      <c r="D133" s="226" t="s">
        <v>281</v>
      </c>
      <c r="E133" s="38"/>
      <c r="F133" s="236" t="s">
        <v>1876</v>
      </c>
      <c r="G133" s="38"/>
      <c r="H133" s="38"/>
      <c r="I133" s="209"/>
      <c r="J133" s="38"/>
      <c r="K133" s="38"/>
      <c r="L133" s="42"/>
      <c r="M133" s="210"/>
      <c r="N133" s="211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281</v>
      </c>
      <c r="AU133" s="15" t="s">
        <v>83</v>
      </c>
    </row>
    <row r="134" s="2" customFormat="1" ht="16.5" customHeight="1">
      <c r="A134" s="36"/>
      <c r="B134" s="37"/>
      <c r="C134" s="237" t="s">
        <v>8</v>
      </c>
      <c r="D134" s="237" t="s">
        <v>284</v>
      </c>
      <c r="E134" s="238" t="s">
        <v>1877</v>
      </c>
      <c r="F134" s="239" t="s">
        <v>1878</v>
      </c>
      <c r="G134" s="240" t="s">
        <v>1374</v>
      </c>
      <c r="H134" s="241">
        <v>1</v>
      </c>
      <c r="I134" s="242"/>
      <c r="J134" s="243">
        <f>ROUND(I134*H134,2)</f>
        <v>0</v>
      </c>
      <c r="K134" s="239" t="s">
        <v>19</v>
      </c>
      <c r="L134" s="244"/>
      <c r="M134" s="245" t="s">
        <v>19</v>
      </c>
      <c r="N134" s="246" t="s">
        <v>46</v>
      </c>
      <c r="O134" s="82"/>
      <c r="P134" s="203">
        <f>O134*H134</f>
        <v>0</v>
      </c>
      <c r="Q134" s="203">
        <v>0</v>
      </c>
      <c r="R134" s="203">
        <f>Q134*H134</f>
        <v>0</v>
      </c>
      <c r="S134" s="203">
        <v>0</v>
      </c>
      <c r="T134" s="204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5" t="s">
        <v>1651</v>
      </c>
      <c r="AT134" s="205" t="s">
        <v>284</v>
      </c>
      <c r="AU134" s="205" t="s">
        <v>83</v>
      </c>
      <c r="AY134" s="15" t="s">
        <v>126</v>
      </c>
      <c r="BE134" s="206">
        <f>IF(N134="základní",J134,0)</f>
        <v>0</v>
      </c>
      <c r="BF134" s="206">
        <f>IF(N134="snížená",J134,0)</f>
        <v>0</v>
      </c>
      <c r="BG134" s="206">
        <f>IF(N134="zákl. přenesená",J134,0)</f>
        <v>0</v>
      </c>
      <c r="BH134" s="206">
        <f>IF(N134="sníž. přenesená",J134,0)</f>
        <v>0</v>
      </c>
      <c r="BI134" s="206">
        <f>IF(N134="nulová",J134,0)</f>
        <v>0</v>
      </c>
      <c r="BJ134" s="15" t="s">
        <v>83</v>
      </c>
      <c r="BK134" s="206">
        <f>ROUND(I134*H134,2)</f>
        <v>0</v>
      </c>
      <c r="BL134" s="15" t="s">
        <v>828</v>
      </c>
      <c r="BM134" s="205" t="s">
        <v>322</v>
      </c>
    </row>
    <row r="135" s="2" customFormat="1">
      <c r="A135" s="36"/>
      <c r="B135" s="37"/>
      <c r="C135" s="38"/>
      <c r="D135" s="226" t="s">
        <v>281</v>
      </c>
      <c r="E135" s="38"/>
      <c r="F135" s="236" t="s">
        <v>1879</v>
      </c>
      <c r="G135" s="38"/>
      <c r="H135" s="38"/>
      <c r="I135" s="209"/>
      <c r="J135" s="38"/>
      <c r="K135" s="38"/>
      <c r="L135" s="42"/>
      <c r="M135" s="210"/>
      <c r="N135" s="211"/>
      <c r="O135" s="82"/>
      <c r="P135" s="82"/>
      <c r="Q135" s="82"/>
      <c r="R135" s="82"/>
      <c r="S135" s="82"/>
      <c r="T135" s="83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281</v>
      </c>
      <c r="AU135" s="15" t="s">
        <v>83</v>
      </c>
    </row>
    <row r="136" s="2" customFormat="1" ht="16.5" customHeight="1">
      <c r="A136" s="36"/>
      <c r="B136" s="37"/>
      <c r="C136" s="237" t="s">
        <v>200</v>
      </c>
      <c r="D136" s="237" t="s">
        <v>284</v>
      </c>
      <c r="E136" s="238" t="s">
        <v>1880</v>
      </c>
      <c r="F136" s="239" t="s">
        <v>1878</v>
      </c>
      <c r="G136" s="240" t="s">
        <v>1374</v>
      </c>
      <c r="H136" s="241">
        <v>1</v>
      </c>
      <c r="I136" s="242"/>
      <c r="J136" s="243">
        <f>ROUND(I136*H136,2)</f>
        <v>0</v>
      </c>
      <c r="K136" s="239" t="s">
        <v>19</v>
      </c>
      <c r="L136" s="244"/>
      <c r="M136" s="245" t="s">
        <v>19</v>
      </c>
      <c r="N136" s="246" t="s">
        <v>46</v>
      </c>
      <c r="O136" s="82"/>
      <c r="P136" s="203">
        <f>O136*H136</f>
        <v>0</v>
      </c>
      <c r="Q136" s="203">
        <v>0</v>
      </c>
      <c r="R136" s="203">
        <f>Q136*H136</f>
        <v>0</v>
      </c>
      <c r="S136" s="203">
        <v>0</v>
      </c>
      <c r="T136" s="204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5" t="s">
        <v>1651</v>
      </c>
      <c r="AT136" s="205" t="s">
        <v>284</v>
      </c>
      <c r="AU136" s="205" t="s">
        <v>83</v>
      </c>
      <c r="AY136" s="15" t="s">
        <v>126</v>
      </c>
      <c r="BE136" s="206">
        <f>IF(N136="základní",J136,0)</f>
        <v>0</v>
      </c>
      <c r="BF136" s="206">
        <f>IF(N136="snížená",J136,0)</f>
        <v>0</v>
      </c>
      <c r="BG136" s="206">
        <f>IF(N136="zákl. přenesená",J136,0)</f>
        <v>0</v>
      </c>
      <c r="BH136" s="206">
        <f>IF(N136="sníž. přenesená",J136,0)</f>
        <v>0</v>
      </c>
      <c r="BI136" s="206">
        <f>IF(N136="nulová",J136,0)</f>
        <v>0</v>
      </c>
      <c r="BJ136" s="15" t="s">
        <v>83</v>
      </c>
      <c r="BK136" s="206">
        <f>ROUND(I136*H136,2)</f>
        <v>0</v>
      </c>
      <c r="BL136" s="15" t="s">
        <v>828</v>
      </c>
      <c r="BM136" s="205" t="s">
        <v>338</v>
      </c>
    </row>
    <row r="137" s="2" customFormat="1">
      <c r="A137" s="36"/>
      <c r="B137" s="37"/>
      <c r="C137" s="38"/>
      <c r="D137" s="226" t="s">
        <v>281</v>
      </c>
      <c r="E137" s="38"/>
      <c r="F137" s="236" t="s">
        <v>1881</v>
      </c>
      <c r="G137" s="38"/>
      <c r="H137" s="38"/>
      <c r="I137" s="209"/>
      <c r="J137" s="38"/>
      <c r="K137" s="38"/>
      <c r="L137" s="42"/>
      <c r="M137" s="210"/>
      <c r="N137" s="211"/>
      <c r="O137" s="82"/>
      <c r="P137" s="82"/>
      <c r="Q137" s="82"/>
      <c r="R137" s="82"/>
      <c r="S137" s="82"/>
      <c r="T137" s="83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281</v>
      </c>
      <c r="AU137" s="15" t="s">
        <v>83</v>
      </c>
    </row>
    <row r="138" s="2" customFormat="1" ht="16.5" customHeight="1">
      <c r="A138" s="36"/>
      <c r="B138" s="37"/>
      <c r="C138" s="237" t="s">
        <v>256</v>
      </c>
      <c r="D138" s="237" t="s">
        <v>284</v>
      </c>
      <c r="E138" s="238" t="s">
        <v>1882</v>
      </c>
      <c r="F138" s="239" t="s">
        <v>1883</v>
      </c>
      <c r="G138" s="240" t="s">
        <v>1374</v>
      </c>
      <c r="H138" s="241">
        <v>1</v>
      </c>
      <c r="I138" s="242"/>
      <c r="J138" s="243">
        <f>ROUND(I138*H138,2)</f>
        <v>0</v>
      </c>
      <c r="K138" s="239" t="s">
        <v>19</v>
      </c>
      <c r="L138" s="244"/>
      <c r="M138" s="245" t="s">
        <v>19</v>
      </c>
      <c r="N138" s="246" t="s">
        <v>46</v>
      </c>
      <c r="O138" s="82"/>
      <c r="P138" s="203">
        <f>O138*H138</f>
        <v>0</v>
      </c>
      <c r="Q138" s="203">
        <v>0</v>
      </c>
      <c r="R138" s="203">
        <f>Q138*H138</f>
        <v>0</v>
      </c>
      <c r="S138" s="203">
        <v>0</v>
      </c>
      <c r="T138" s="204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05" t="s">
        <v>1651</v>
      </c>
      <c r="AT138" s="205" t="s">
        <v>284</v>
      </c>
      <c r="AU138" s="205" t="s">
        <v>83</v>
      </c>
      <c r="AY138" s="15" t="s">
        <v>126</v>
      </c>
      <c r="BE138" s="206">
        <f>IF(N138="základní",J138,0)</f>
        <v>0</v>
      </c>
      <c r="BF138" s="206">
        <f>IF(N138="snížená",J138,0)</f>
        <v>0</v>
      </c>
      <c r="BG138" s="206">
        <f>IF(N138="zákl. přenesená",J138,0)</f>
        <v>0</v>
      </c>
      <c r="BH138" s="206">
        <f>IF(N138="sníž. přenesená",J138,0)</f>
        <v>0</v>
      </c>
      <c r="BI138" s="206">
        <f>IF(N138="nulová",J138,0)</f>
        <v>0</v>
      </c>
      <c r="BJ138" s="15" t="s">
        <v>83</v>
      </c>
      <c r="BK138" s="206">
        <f>ROUND(I138*H138,2)</f>
        <v>0</v>
      </c>
      <c r="BL138" s="15" t="s">
        <v>828</v>
      </c>
      <c r="BM138" s="205" t="s">
        <v>347</v>
      </c>
    </row>
    <row r="139" s="2" customFormat="1">
      <c r="A139" s="36"/>
      <c r="B139" s="37"/>
      <c r="C139" s="38"/>
      <c r="D139" s="226" t="s">
        <v>281</v>
      </c>
      <c r="E139" s="38"/>
      <c r="F139" s="236" t="s">
        <v>1884</v>
      </c>
      <c r="G139" s="38"/>
      <c r="H139" s="38"/>
      <c r="I139" s="209"/>
      <c r="J139" s="38"/>
      <c r="K139" s="38"/>
      <c r="L139" s="42"/>
      <c r="M139" s="210"/>
      <c r="N139" s="211"/>
      <c r="O139" s="82"/>
      <c r="P139" s="82"/>
      <c r="Q139" s="82"/>
      <c r="R139" s="82"/>
      <c r="S139" s="82"/>
      <c r="T139" s="83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281</v>
      </c>
      <c r="AU139" s="15" t="s">
        <v>83</v>
      </c>
    </row>
    <row r="140" s="11" customFormat="1" ht="25.92" customHeight="1">
      <c r="A140" s="11"/>
      <c r="B140" s="180"/>
      <c r="C140" s="181"/>
      <c r="D140" s="182" t="s">
        <v>74</v>
      </c>
      <c r="E140" s="183" t="s">
        <v>1392</v>
      </c>
      <c r="F140" s="183" t="s">
        <v>1885</v>
      </c>
      <c r="G140" s="181"/>
      <c r="H140" s="181"/>
      <c r="I140" s="184"/>
      <c r="J140" s="185">
        <f>BK140</f>
        <v>0</v>
      </c>
      <c r="K140" s="181"/>
      <c r="L140" s="186"/>
      <c r="M140" s="187"/>
      <c r="N140" s="188"/>
      <c r="O140" s="188"/>
      <c r="P140" s="189">
        <f>P141+P156</f>
        <v>0</v>
      </c>
      <c r="Q140" s="188"/>
      <c r="R140" s="189">
        <f>R141+R156</f>
        <v>0</v>
      </c>
      <c r="S140" s="188"/>
      <c r="T140" s="190">
        <f>T141+T156</f>
        <v>0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R140" s="191" t="s">
        <v>140</v>
      </c>
      <c r="AT140" s="192" t="s">
        <v>74</v>
      </c>
      <c r="AU140" s="192" t="s">
        <v>75</v>
      </c>
      <c r="AY140" s="191" t="s">
        <v>126</v>
      </c>
      <c r="BK140" s="193">
        <f>BK141+BK156</f>
        <v>0</v>
      </c>
    </row>
    <row r="141" s="11" customFormat="1" ht="22.8" customHeight="1">
      <c r="A141" s="11"/>
      <c r="B141" s="180"/>
      <c r="C141" s="181"/>
      <c r="D141" s="182" t="s">
        <v>74</v>
      </c>
      <c r="E141" s="222" t="s">
        <v>1447</v>
      </c>
      <c r="F141" s="222" t="s">
        <v>1886</v>
      </c>
      <c r="G141" s="181"/>
      <c r="H141" s="181"/>
      <c r="I141" s="184"/>
      <c r="J141" s="223">
        <f>BK141</f>
        <v>0</v>
      </c>
      <c r="K141" s="181"/>
      <c r="L141" s="186"/>
      <c r="M141" s="187"/>
      <c r="N141" s="188"/>
      <c r="O141" s="188"/>
      <c r="P141" s="189">
        <f>SUM(P142:P155)</f>
        <v>0</v>
      </c>
      <c r="Q141" s="188"/>
      <c r="R141" s="189">
        <f>SUM(R142:R155)</f>
        <v>0</v>
      </c>
      <c r="S141" s="188"/>
      <c r="T141" s="190">
        <f>SUM(T142:T155)</f>
        <v>0</v>
      </c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R141" s="191" t="s">
        <v>140</v>
      </c>
      <c r="AT141" s="192" t="s">
        <v>74</v>
      </c>
      <c r="AU141" s="192" t="s">
        <v>83</v>
      </c>
      <c r="AY141" s="191" t="s">
        <v>126</v>
      </c>
      <c r="BK141" s="193">
        <f>SUM(BK142:BK155)</f>
        <v>0</v>
      </c>
    </row>
    <row r="142" s="2" customFormat="1" ht="24.15" customHeight="1">
      <c r="A142" s="36"/>
      <c r="B142" s="37"/>
      <c r="C142" s="237" t="s">
        <v>208</v>
      </c>
      <c r="D142" s="237" t="s">
        <v>284</v>
      </c>
      <c r="E142" s="238" t="s">
        <v>1887</v>
      </c>
      <c r="F142" s="239" t="s">
        <v>1888</v>
      </c>
      <c r="G142" s="240" t="s">
        <v>1374</v>
      </c>
      <c r="H142" s="241">
        <v>5</v>
      </c>
      <c r="I142" s="242"/>
      <c r="J142" s="243">
        <f>ROUND(I142*H142,2)</f>
        <v>0</v>
      </c>
      <c r="K142" s="239" t="s">
        <v>19</v>
      </c>
      <c r="L142" s="244"/>
      <c r="M142" s="245" t="s">
        <v>19</v>
      </c>
      <c r="N142" s="246" t="s">
        <v>46</v>
      </c>
      <c r="O142" s="82"/>
      <c r="P142" s="203">
        <f>O142*H142</f>
        <v>0</v>
      </c>
      <c r="Q142" s="203">
        <v>0</v>
      </c>
      <c r="R142" s="203">
        <f>Q142*H142</f>
        <v>0</v>
      </c>
      <c r="S142" s="203">
        <v>0</v>
      </c>
      <c r="T142" s="204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5" t="s">
        <v>1651</v>
      </c>
      <c r="AT142" s="205" t="s">
        <v>284</v>
      </c>
      <c r="AU142" s="205" t="s">
        <v>85</v>
      </c>
      <c r="AY142" s="15" t="s">
        <v>126</v>
      </c>
      <c r="BE142" s="206">
        <f>IF(N142="základní",J142,0)</f>
        <v>0</v>
      </c>
      <c r="BF142" s="206">
        <f>IF(N142="snížená",J142,0)</f>
        <v>0</v>
      </c>
      <c r="BG142" s="206">
        <f>IF(N142="zákl. přenesená",J142,0)</f>
        <v>0</v>
      </c>
      <c r="BH142" s="206">
        <f>IF(N142="sníž. přenesená",J142,0)</f>
        <v>0</v>
      </c>
      <c r="BI142" s="206">
        <f>IF(N142="nulová",J142,0)</f>
        <v>0</v>
      </c>
      <c r="BJ142" s="15" t="s">
        <v>83</v>
      </c>
      <c r="BK142" s="206">
        <f>ROUND(I142*H142,2)</f>
        <v>0</v>
      </c>
      <c r="BL142" s="15" t="s">
        <v>828</v>
      </c>
      <c r="BM142" s="205" t="s">
        <v>355</v>
      </c>
    </row>
    <row r="143" s="2" customFormat="1" ht="24.15" customHeight="1">
      <c r="A143" s="36"/>
      <c r="B143" s="37"/>
      <c r="C143" s="237" t="s">
        <v>232</v>
      </c>
      <c r="D143" s="237" t="s">
        <v>284</v>
      </c>
      <c r="E143" s="238" t="s">
        <v>1889</v>
      </c>
      <c r="F143" s="239" t="s">
        <v>1890</v>
      </c>
      <c r="G143" s="240" t="s">
        <v>1374</v>
      </c>
      <c r="H143" s="241">
        <v>6</v>
      </c>
      <c r="I143" s="242"/>
      <c r="J143" s="243">
        <f>ROUND(I143*H143,2)</f>
        <v>0</v>
      </c>
      <c r="K143" s="239" t="s">
        <v>19</v>
      </c>
      <c r="L143" s="244"/>
      <c r="M143" s="245" t="s">
        <v>19</v>
      </c>
      <c r="N143" s="246" t="s">
        <v>46</v>
      </c>
      <c r="O143" s="82"/>
      <c r="P143" s="203">
        <f>O143*H143</f>
        <v>0</v>
      </c>
      <c r="Q143" s="203">
        <v>0</v>
      </c>
      <c r="R143" s="203">
        <f>Q143*H143</f>
        <v>0</v>
      </c>
      <c r="S143" s="203">
        <v>0</v>
      </c>
      <c r="T143" s="204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05" t="s">
        <v>1651</v>
      </c>
      <c r="AT143" s="205" t="s">
        <v>284</v>
      </c>
      <c r="AU143" s="205" t="s">
        <v>85</v>
      </c>
      <c r="AY143" s="15" t="s">
        <v>126</v>
      </c>
      <c r="BE143" s="206">
        <f>IF(N143="základní",J143,0)</f>
        <v>0</v>
      </c>
      <c r="BF143" s="206">
        <f>IF(N143="snížená",J143,0)</f>
        <v>0</v>
      </c>
      <c r="BG143" s="206">
        <f>IF(N143="zákl. přenesená",J143,0)</f>
        <v>0</v>
      </c>
      <c r="BH143" s="206">
        <f>IF(N143="sníž. přenesená",J143,0)</f>
        <v>0</v>
      </c>
      <c r="BI143" s="206">
        <f>IF(N143="nulová",J143,0)</f>
        <v>0</v>
      </c>
      <c r="BJ143" s="15" t="s">
        <v>83</v>
      </c>
      <c r="BK143" s="206">
        <f>ROUND(I143*H143,2)</f>
        <v>0</v>
      </c>
      <c r="BL143" s="15" t="s">
        <v>828</v>
      </c>
      <c r="BM143" s="205" t="s">
        <v>365</v>
      </c>
    </row>
    <row r="144" s="2" customFormat="1" ht="24.15" customHeight="1">
      <c r="A144" s="36"/>
      <c r="B144" s="37"/>
      <c r="C144" s="237" t="s">
        <v>276</v>
      </c>
      <c r="D144" s="237" t="s">
        <v>284</v>
      </c>
      <c r="E144" s="238" t="s">
        <v>1891</v>
      </c>
      <c r="F144" s="239" t="s">
        <v>1892</v>
      </c>
      <c r="G144" s="240" t="s">
        <v>1374</v>
      </c>
      <c r="H144" s="241">
        <v>1</v>
      </c>
      <c r="I144" s="242"/>
      <c r="J144" s="243">
        <f>ROUND(I144*H144,2)</f>
        <v>0</v>
      </c>
      <c r="K144" s="239" t="s">
        <v>19</v>
      </c>
      <c r="L144" s="244"/>
      <c r="M144" s="245" t="s">
        <v>19</v>
      </c>
      <c r="N144" s="246" t="s">
        <v>46</v>
      </c>
      <c r="O144" s="82"/>
      <c r="P144" s="203">
        <f>O144*H144</f>
        <v>0</v>
      </c>
      <c r="Q144" s="203">
        <v>0</v>
      </c>
      <c r="R144" s="203">
        <f>Q144*H144</f>
        <v>0</v>
      </c>
      <c r="S144" s="203">
        <v>0</v>
      </c>
      <c r="T144" s="204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5" t="s">
        <v>1651</v>
      </c>
      <c r="AT144" s="205" t="s">
        <v>284</v>
      </c>
      <c r="AU144" s="205" t="s">
        <v>85</v>
      </c>
      <c r="AY144" s="15" t="s">
        <v>126</v>
      </c>
      <c r="BE144" s="206">
        <f>IF(N144="základní",J144,0)</f>
        <v>0</v>
      </c>
      <c r="BF144" s="206">
        <f>IF(N144="snížená",J144,0)</f>
        <v>0</v>
      </c>
      <c r="BG144" s="206">
        <f>IF(N144="zákl. přenesená",J144,0)</f>
        <v>0</v>
      </c>
      <c r="BH144" s="206">
        <f>IF(N144="sníž. přenesená",J144,0)</f>
        <v>0</v>
      </c>
      <c r="BI144" s="206">
        <f>IF(N144="nulová",J144,0)</f>
        <v>0</v>
      </c>
      <c r="BJ144" s="15" t="s">
        <v>83</v>
      </c>
      <c r="BK144" s="206">
        <f>ROUND(I144*H144,2)</f>
        <v>0</v>
      </c>
      <c r="BL144" s="15" t="s">
        <v>828</v>
      </c>
      <c r="BM144" s="205" t="s">
        <v>372</v>
      </c>
    </row>
    <row r="145" s="2" customFormat="1" ht="24.15" customHeight="1">
      <c r="A145" s="36"/>
      <c r="B145" s="37"/>
      <c r="C145" s="237" t="s">
        <v>254</v>
      </c>
      <c r="D145" s="237" t="s">
        <v>284</v>
      </c>
      <c r="E145" s="238" t="s">
        <v>1893</v>
      </c>
      <c r="F145" s="239" t="s">
        <v>1894</v>
      </c>
      <c r="G145" s="240" t="s">
        <v>1374</v>
      </c>
      <c r="H145" s="241">
        <v>3</v>
      </c>
      <c r="I145" s="242"/>
      <c r="J145" s="243">
        <f>ROUND(I145*H145,2)</f>
        <v>0</v>
      </c>
      <c r="K145" s="239" t="s">
        <v>19</v>
      </c>
      <c r="L145" s="244"/>
      <c r="M145" s="245" t="s">
        <v>19</v>
      </c>
      <c r="N145" s="246" t="s">
        <v>46</v>
      </c>
      <c r="O145" s="82"/>
      <c r="P145" s="203">
        <f>O145*H145</f>
        <v>0</v>
      </c>
      <c r="Q145" s="203">
        <v>0</v>
      </c>
      <c r="R145" s="203">
        <f>Q145*H145</f>
        <v>0</v>
      </c>
      <c r="S145" s="203">
        <v>0</v>
      </c>
      <c r="T145" s="204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5" t="s">
        <v>1651</v>
      </c>
      <c r="AT145" s="205" t="s">
        <v>284</v>
      </c>
      <c r="AU145" s="205" t="s">
        <v>85</v>
      </c>
      <c r="AY145" s="15" t="s">
        <v>126</v>
      </c>
      <c r="BE145" s="206">
        <f>IF(N145="základní",J145,0)</f>
        <v>0</v>
      </c>
      <c r="BF145" s="206">
        <f>IF(N145="snížená",J145,0)</f>
        <v>0</v>
      </c>
      <c r="BG145" s="206">
        <f>IF(N145="zákl. přenesená",J145,0)</f>
        <v>0</v>
      </c>
      <c r="BH145" s="206">
        <f>IF(N145="sníž. přenesená",J145,0)</f>
        <v>0</v>
      </c>
      <c r="BI145" s="206">
        <f>IF(N145="nulová",J145,0)</f>
        <v>0</v>
      </c>
      <c r="BJ145" s="15" t="s">
        <v>83</v>
      </c>
      <c r="BK145" s="206">
        <f>ROUND(I145*H145,2)</f>
        <v>0</v>
      </c>
      <c r="BL145" s="15" t="s">
        <v>828</v>
      </c>
      <c r="BM145" s="205" t="s">
        <v>383</v>
      </c>
    </row>
    <row r="146" s="2" customFormat="1" ht="24.15" customHeight="1">
      <c r="A146" s="36"/>
      <c r="B146" s="37"/>
      <c r="C146" s="237" t="s">
        <v>292</v>
      </c>
      <c r="D146" s="237" t="s">
        <v>284</v>
      </c>
      <c r="E146" s="238" t="s">
        <v>1895</v>
      </c>
      <c r="F146" s="239" t="s">
        <v>1896</v>
      </c>
      <c r="G146" s="240" t="s">
        <v>1374</v>
      </c>
      <c r="H146" s="241">
        <v>6</v>
      </c>
      <c r="I146" s="242"/>
      <c r="J146" s="243">
        <f>ROUND(I146*H146,2)</f>
        <v>0</v>
      </c>
      <c r="K146" s="239" t="s">
        <v>19</v>
      </c>
      <c r="L146" s="244"/>
      <c r="M146" s="245" t="s">
        <v>19</v>
      </c>
      <c r="N146" s="246" t="s">
        <v>46</v>
      </c>
      <c r="O146" s="82"/>
      <c r="P146" s="203">
        <f>O146*H146</f>
        <v>0</v>
      </c>
      <c r="Q146" s="203">
        <v>0</v>
      </c>
      <c r="R146" s="203">
        <f>Q146*H146</f>
        <v>0</v>
      </c>
      <c r="S146" s="203">
        <v>0</v>
      </c>
      <c r="T146" s="204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5" t="s">
        <v>1651</v>
      </c>
      <c r="AT146" s="205" t="s">
        <v>284</v>
      </c>
      <c r="AU146" s="205" t="s">
        <v>85</v>
      </c>
      <c r="AY146" s="15" t="s">
        <v>126</v>
      </c>
      <c r="BE146" s="206">
        <f>IF(N146="základní",J146,0)</f>
        <v>0</v>
      </c>
      <c r="BF146" s="206">
        <f>IF(N146="snížená",J146,0)</f>
        <v>0</v>
      </c>
      <c r="BG146" s="206">
        <f>IF(N146="zákl. přenesená",J146,0)</f>
        <v>0</v>
      </c>
      <c r="BH146" s="206">
        <f>IF(N146="sníž. přenesená",J146,0)</f>
        <v>0</v>
      </c>
      <c r="BI146" s="206">
        <f>IF(N146="nulová",J146,0)</f>
        <v>0</v>
      </c>
      <c r="BJ146" s="15" t="s">
        <v>83</v>
      </c>
      <c r="BK146" s="206">
        <f>ROUND(I146*H146,2)</f>
        <v>0</v>
      </c>
      <c r="BL146" s="15" t="s">
        <v>828</v>
      </c>
      <c r="BM146" s="205" t="s">
        <v>398</v>
      </c>
    </row>
    <row r="147" s="2" customFormat="1" ht="24.15" customHeight="1">
      <c r="A147" s="36"/>
      <c r="B147" s="37"/>
      <c r="C147" s="237" t="s">
        <v>298</v>
      </c>
      <c r="D147" s="237" t="s">
        <v>284</v>
      </c>
      <c r="E147" s="238" t="s">
        <v>1897</v>
      </c>
      <c r="F147" s="239" t="s">
        <v>1898</v>
      </c>
      <c r="G147" s="240" t="s">
        <v>1374</v>
      </c>
      <c r="H147" s="241">
        <v>1</v>
      </c>
      <c r="I147" s="242"/>
      <c r="J147" s="243">
        <f>ROUND(I147*H147,2)</f>
        <v>0</v>
      </c>
      <c r="K147" s="239" t="s">
        <v>19</v>
      </c>
      <c r="L147" s="244"/>
      <c r="M147" s="245" t="s">
        <v>19</v>
      </c>
      <c r="N147" s="246" t="s">
        <v>46</v>
      </c>
      <c r="O147" s="82"/>
      <c r="P147" s="203">
        <f>O147*H147</f>
        <v>0</v>
      </c>
      <c r="Q147" s="203">
        <v>0</v>
      </c>
      <c r="R147" s="203">
        <f>Q147*H147</f>
        <v>0</v>
      </c>
      <c r="S147" s="203">
        <v>0</v>
      </c>
      <c r="T147" s="204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5" t="s">
        <v>1651</v>
      </c>
      <c r="AT147" s="205" t="s">
        <v>284</v>
      </c>
      <c r="AU147" s="205" t="s">
        <v>85</v>
      </c>
      <c r="AY147" s="15" t="s">
        <v>126</v>
      </c>
      <c r="BE147" s="206">
        <f>IF(N147="základní",J147,0)</f>
        <v>0</v>
      </c>
      <c r="BF147" s="206">
        <f>IF(N147="snížená",J147,0)</f>
        <v>0</v>
      </c>
      <c r="BG147" s="206">
        <f>IF(N147="zákl. přenesená",J147,0)</f>
        <v>0</v>
      </c>
      <c r="BH147" s="206">
        <f>IF(N147="sníž. přenesená",J147,0)</f>
        <v>0</v>
      </c>
      <c r="BI147" s="206">
        <f>IF(N147="nulová",J147,0)</f>
        <v>0</v>
      </c>
      <c r="BJ147" s="15" t="s">
        <v>83</v>
      </c>
      <c r="BK147" s="206">
        <f>ROUND(I147*H147,2)</f>
        <v>0</v>
      </c>
      <c r="BL147" s="15" t="s">
        <v>828</v>
      </c>
      <c r="BM147" s="205" t="s">
        <v>411</v>
      </c>
    </row>
    <row r="148" s="2" customFormat="1" ht="24.15" customHeight="1">
      <c r="A148" s="36"/>
      <c r="B148" s="37"/>
      <c r="C148" s="237" t="s">
        <v>7</v>
      </c>
      <c r="D148" s="237" t="s">
        <v>284</v>
      </c>
      <c r="E148" s="238" t="s">
        <v>1899</v>
      </c>
      <c r="F148" s="239" t="s">
        <v>1900</v>
      </c>
      <c r="G148" s="240" t="s">
        <v>1374</v>
      </c>
      <c r="H148" s="241">
        <v>6</v>
      </c>
      <c r="I148" s="242"/>
      <c r="J148" s="243">
        <f>ROUND(I148*H148,2)</f>
        <v>0</v>
      </c>
      <c r="K148" s="239" t="s">
        <v>19</v>
      </c>
      <c r="L148" s="244"/>
      <c r="M148" s="245" t="s">
        <v>19</v>
      </c>
      <c r="N148" s="246" t="s">
        <v>46</v>
      </c>
      <c r="O148" s="82"/>
      <c r="P148" s="203">
        <f>O148*H148</f>
        <v>0</v>
      </c>
      <c r="Q148" s="203">
        <v>0</v>
      </c>
      <c r="R148" s="203">
        <f>Q148*H148</f>
        <v>0</v>
      </c>
      <c r="S148" s="203">
        <v>0</v>
      </c>
      <c r="T148" s="204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5" t="s">
        <v>1651</v>
      </c>
      <c r="AT148" s="205" t="s">
        <v>284</v>
      </c>
      <c r="AU148" s="205" t="s">
        <v>85</v>
      </c>
      <c r="AY148" s="15" t="s">
        <v>126</v>
      </c>
      <c r="BE148" s="206">
        <f>IF(N148="základní",J148,0)</f>
        <v>0</v>
      </c>
      <c r="BF148" s="206">
        <f>IF(N148="snížená",J148,0)</f>
        <v>0</v>
      </c>
      <c r="BG148" s="206">
        <f>IF(N148="zákl. přenesená",J148,0)</f>
        <v>0</v>
      </c>
      <c r="BH148" s="206">
        <f>IF(N148="sníž. přenesená",J148,0)</f>
        <v>0</v>
      </c>
      <c r="BI148" s="206">
        <f>IF(N148="nulová",J148,0)</f>
        <v>0</v>
      </c>
      <c r="BJ148" s="15" t="s">
        <v>83</v>
      </c>
      <c r="BK148" s="206">
        <f>ROUND(I148*H148,2)</f>
        <v>0</v>
      </c>
      <c r="BL148" s="15" t="s">
        <v>828</v>
      </c>
      <c r="BM148" s="205" t="s">
        <v>425</v>
      </c>
    </row>
    <row r="149" s="2" customFormat="1" ht="33" customHeight="1">
      <c r="A149" s="36"/>
      <c r="B149" s="37"/>
      <c r="C149" s="237" t="s">
        <v>262</v>
      </c>
      <c r="D149" s="237" t="s">
        <v>284</v>
      </c>
      <c r="E149" s="238" t="s">
        <v>1901</v>
      </c>
      <c r="F149" s="239" t="s">
        <v>1902</v>
      </c>
      <c r="G149" s="240" t="s">
        <v>1374</v>
      </c>
      <c r="H149" s="241">
        <v>1</v>
      </c>
      <c r="I149" s="242"/>
      <c r="J149" s="243">
        <f>ROUND(I149*H149,2)</f>
        <v>0</v>
      </c>
      <c r="K149" s="239" t="s">
        <v>19</v>
      </c>
      <c r="L149" s="244"/>
      <c r="M149" s="245" t="s">
        <v>19</v>
      </c>
      <c r="N149" s="246" t="s">
        <v>46</v>
      </c>
      <c r="O149" s="82"/>
      <c r="P149" s="203">
        <f>O149*H149</f>
        <v>0</v>
      </c>
      <c r="Q149" s="203">
        <v>0</v>
      </c>
      <c r="R149" s="203">
        <f>Q149*H149</f>
        <v>0</v>
      </c>
      <c r="S149" s="203">
        <v>0</v>
      </c>
      <c r="T149" s="204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5" t="s">
        <v>1651</v>
      </c>
      <c r="AT149" s="205" t="s">
        <v>284</v>
      </c>
      <c r="AU149" s="205" t="s">
        <v>85</v>
      </c>
      <c r="AY149" s="15" t="s">
        <v>126</v>
      </c>
      <c r="BE149" s="206">
        <f>IF(N149="základní",J149,0)</f>
        <v>0</v>
      </c>
      <c r="BF149" s="206">
        <f>IF(N149="snížená",J149,0)</f>
        <v>0</v>
      </c>
      <c r="BG149" s="206">
        <f>IF(N149="zákl. přenesená",J149,0)</f>
        <v>0</v>
      </c>
      <c r="BH149" s="206">
        <f>IF(N149="sníž. přenesená",J149,0)</f>
        <v>0</v>
      </c>
      <c r="BI149" s="206">
        <f>IF(N149="nulová",J149,0)</f>
        <v>0</v>
      </c>
      <c r="BJ149" s="15" t="s">
        <v>83</v>
      </c>
      <c r="BK149" s="206">
        <f>ROUND(I149*H149,2)</f>
        <v>0</v>
      </c>
      <c r="BL149" s="15" t="s">
        <v>828</v>
      </c>
      <c r="BM149" s="205" t="s">
        <v>439</v>
      </c>
    </row>
    <row r="150" s="2" customFormat="1" ht="24.15" customHeight="1">
      <c r="A150" s="36"/>
      <c r="B150" s="37"/>
      <c r="C150" s="237" t="s">
        <v>274</v>
      </c>
      <c r="D150" s="237" t="s">
        <v>284</v>
      </c>
      <c r="E150" s="238" t="s">
        <v>1903</v>
      </c>
      <c r="F150" s="239" t="s">
        <v>1904</v>
      </c>
      <c r="G150" s="240" t="s">
        <v>1374</v>
      </c>
      <c r="H150" s="241">
        <v>2</v>
      </c>
      <c r="I150" s="242"/>
      <c r="J150" s="243">
        <f>ROUND(I150*H150,2)</f>
        <v>0</v>
      </c>
      <c r="K150" s="239" t="s">
        <v>19</v>
      </c>
      <c r="L150" s="244"/>
      <c r="M150" s="245" t="s">
        <v>19</v>
      </c>
      <c r="N150" s="246" t="s">
        <v>46</v>
      </c>
      <c r="O150" s="82"/>
      <c r="P150" s="203">
        <f>O150*H150</f>
        <v>0</v>
      </c>
      <c r="Q150" s="203">
        <v>0</v>
      </c>
      <c r="R150" s="203">
        <f>Q150*H150</f>
        <v>0</v>
      </c>
      <c r="S150" s="203">
        <v>0</v>
      </c>
      <c r="T150" s="204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5" t="s">
        <v>1651</v>
      </c>
      <c r="AT150" s="205" t="s">
        <v>284</v>
      </c>
      <c r="AU150" s="205" t="s">
        <v>85</v>
      </c>
      <c r="AY150" s="15" t="s">
        <v>126</v>
      </c>
      <c r="BE150" s="206">
        <f>IF(N150="základní",J150,0)</f>
        <v>0</v>
      </c>
      <c r="BF150" s="206">
        <f>IF(N150="snížená",J150,0)</f>
        <v>0</v>
      </c>
      <c r="BG150" s="206">
        <f>IF(N150="zákl. přenesená",J150,0)</f>
        <v>0</v>
      </c>
      <c r="BH150" s="206">
        <f>IF(N150="sníž. přenesená",J150,0)</f>
        <v>0</v>
      </c>
      <c r="BI150" s="206">
        <f>IF(N150="nulová",J150,0)</f>
        <v>0</v>
      </c>
      <c r="BJ150" s="15" t="s">
        <v>83</v>
      </c>
      <c r="BK150" s="206">
        <f>ROUND(I150*H150,2)</f>
        <v>0</v>
      </c>
      <c r="BL150" s="15" t="s">
        <v>828</v>
      </c>
      <c r="BM150" s="205" t="s">
        <v>448</v>
      </c>
    </row>
    <row r="151" s="2" customFormat="1" ht="24.15" customHeight="1">
      <c r="A151" s="36"/>
      <c r="B151" s="37"/>
      <c r="C151" s="237" t="s">
        <v>322</v>
      </c>
      <c r="D151" s="237" t="s">
        <v>284</v>
      </c>
      <c r="E151" s="238" t="s">
        <v>1905</v>
      </c>
      <c r="F151" s="239" t="s">
        <v>1906</v>
      </c>
      <c r="G151" s="240" t="s">
        <v>1374</v>
      </c>
      <c r="H151" s="241">
        <v>1</v>
      </c>
      <c r="I151" s="242"/>
      <c r="J151" s="243">
        <f>ROUND(I151*H151,2)</f>
        <v>0</v>
      </c>
      <c r="K151" s="239" t="s">
        <v>19</v>
      </c>
      <c r="L151" s="244"/>
      <c r="M151" s="245" t="s">
        <v>19</v>
      </c>
      <c r="N151" s="246" t="s">
        <v>46</v>
      </c>
      <c r="O151" s="82"/>
      <c r="P151" s="203">
        <f>O151*H151</f>
        <v>0</v>
      </c>
      <c r="Q151" s="203">
        <v>0</v>
      </c>
      <c r="R151" s="203">
        <f>Q151*H151</f>
        <v>0</v>
      </c>
      <c r="S151" s="203">
        <v>0</v>
      </c>
      <c r="T151" s="204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5" t="s">
        <v>1651</v>
      </c>
      <c r="AT151" s="205" t="s">
        <v>284</v>
      </c>
      <c r="AU151" s="205" t="s">
        <v>85</v>
      </c>
      <c r="AY151" s="15" t="s">
        <v>126</v>
      </c>
      <c r="BE151" s="206">
        <f>IF(N151="základní",J151,0)</f>
        <v>0</v>
      </c>
      <c r="BF151" s="206">
        <f>IF(N151="snížená",J151,0)</f>
        <v>0</v>
      </c>
      <c r="BG151" s="206">
        <f>IF(N151="zákl. přenesená",J151,0)</f>
        <v>0</v>
      </c>
      <c r="BH151" s="206">
        <f>IF(N151="sníž. přenesená",J151,0)</f>
        <v>0</v>
      </c>
      <c r="BI151" s="206">
        <f>IF(N151="nulová",J151,0)</f>
        <v>0</v>
      </c>
      <c r="BJ151" s="15" t="s">
        <v>83</v>
      </c>
      <c r="BK151" s="206">
        <f>ROUND(I151*H151,2)</f>
        <v>0</v>
      </c>
      <c r="BL151" s="15" t="s">
        <v>828</v>
      </c>
      <c r="BM151" s="205" t="s">
        <v>458</v>
      </c>
    </row>
    <row r="152" s="2" customFormat="1" ht="24.15" customHeight="1">
      <c r="A152" s="36"/>
      <c r="B152" s="37"/>
      <c r="C152" s="237" t="s">
        <v>330</v>
      </c>
      <c r="D152" s="237" t="s">
        <v>284</v>
      </c>
      <c r="E152" s="238" t="s">
        <v>1907</v>
      </c>
      <c r="F152" s="239" t="s">
        <v>1908</v>
      </c>
      <c r="G152" s="240" t="s">
        <v>1374</v>
      </c>
      <c r="H152" s="241">
        <v>1</v>
      </c>
      <c r="I152" s="242"/>
      <c r="J152" s="243">
        <f>ROUND(I152*H152,2)</f>
        <v>0</v>
      </c>
      <c r="K152" s="239" t="s">
        <v>19</v>
      </c>
      <c r="L152" s="244"/>
      <c r="M152" s="245" t="s">
        <v>19</v>
      </c>
      <c r="N152" s="246" t="s">
        <v>46</v>
      </c>
      <c r="O152" s="82"/>
      <c r="P152" s="203">
        <f>O152*H152</f>
        <v>0</v>
      </c>
      <c r="Q152" s="203">
        <v>0</v>
      </c>
      <c r="R152" s="203">
        <f>Q152*H152</f>
        <v>0</v>
      </c>
      <c r="S152" s="203">
        <v>0</v>
      </c>
      <c r="T152" s="204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5" t="s">
        <v>1651</v>
      </c>
      <c r="AT152" s="205" t="s">
        <v>284</v>
      </c>
      <c r="AU152" s="205" t="s">
        <v>85</v>
      </c>
      <c r="AY152" s="15" t="s">
        <v>126</v>
      </c>
      <c r="BE152" s="206">
        <f>IF(N152="základní",J152,0)</f>
        <v>0</v>
      </c>
      <c r="BF152" s="206">
        <f>IF(N152="snížená",J152,0)</f>
        <v>0</v>
      </c>
      <c r="BG152" s="206">
        <f>IF(N152="zákl. přenesená",J152,0)</f>
        <v>0</v>
      </c>
      <c r="BH152" s="206">
        <f>IF(N152="sníž. přenesená",J152,0)</f>
        <v>0</v>
      </c>
      <c r="BI152" s="206">
        <f>IF(N152="nulová",J152,0)</f>
        <v>0</v>
      </c>
      <c r="BJ152" s="15" t="s">
        <v>83</v>
      </c>
      <c r="BK152" s="206">
        <f>ROUND(I152*H152,2)</f>
        <v>0</v>
      </c>
      <c r="BL152" s="15" t="s">
        <v>828</v>
      </c>
      <c r="BM152" s="205" t="s">
        <v>464</v>
      </c>
    </row>
    <row r="153" s="2" customFormat="1" ht="37.8" customHeight="1">
      <c r="A153" s="36"/>
      <c r="B153" s="37"/>
      <c r="C153" s="237" t="s">
        <v>338</v>
      </c>
      <c r="D153" s="237" t="s">
        <v>284</v>
      </c>
      <c r="E153" s="238" t="s">
        <v>1909</v>
      </c>
      <c r="F153" s="239" t="s">
        <v>1910</v>
      </c>
      <c r="G153" s="240" t="s">
        <v>1374</v>
      </c>
      <c r="H153" s="241">
        <v>2</v>
      </c>
      <c r="I153" s="242"/>
      <c r="J153" s="243">
        <f>ROUND(I153*H153,2)</f>
        <v>0</v>
      </c>
      <c r="K153" s="239" t="s">
        <v>19</v>
      </c>
      <c r="L153" s="244"/>
      <c r="M153" s="245" t="s">
        <v>19</v>
      </c>
      <c r="N153" s="246" t="s">
        <v>46</v>
      </c>
      <c r="O153" s="82"/>
      <c r="P153" s="203">
        <f>O153*H153</f>
        <v>0</v>
      </c>
      <c r="Q153" s="203">
        <v>0</v>
      </c>
      <c r="R153" s="203">
        <f>Q153*H153</f>
        <v>0</v>
      </c>
      <c r="S153" s="203">
        <v>0</v>
      </c>
      <c r="T153" s="204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5" t="s">
        <v>1651</v>
      </c>
      <c r="AT153" s="205" t="s">
        <v>284</v>
      </c>
      <c r="AU153" s="205" t="s">
        <v>85</v>
      </c>
      <c r="AY153" s="15" t="s">
        <v>126</v>
      </c>
      <c r="BE153" s="206">
        <f>IF(N153="základní",J153,0)</f>
        <v>0</v>
      </c>
      <c r="BF153" s="206">
        <f>IF(N153="snížená",J153,0)</f>
        <v>0</v>
      </c>
      <c r="BG153" s="206">
        <f>IF(N153="zákl. přenesená",J153,0)</f>
        <v>0</v>
      </c>
      <c r="BH153" s="206">
        <f>IF(N153="sníž. přenesená",J153,0)</f>
        <v>0</v>
      </c>
      <c r="BI153" s="206">
        <f>IF(N153="nulová",J153,0)</f>
        <v>0</v>
      </c>
      <c r="BJ153" s="15" t="s">
        <v>83</v>
      </c>
      <c r="BK153" s="206">
        <f>ROUND(I153*H153,2)</f>
        <v>0</v>
      </c>
      <c r="BL153" s="15" t="s">
        <v>828</v>
      </c>
      <c r="BM153" s="205" t="s">
        <v>760</v>
      </c>
    </row>
    <row r="154" s="2" customFormat="1" ht="37.8" customHeight="1">
      <c r="A154" s="36"/>
      <c r="B154" s="37"/>
      <c r="C154" s="237" t="s">
        <v>343</v>
      </c>
      <c r="D154" s="237" t="s">
        <v>284</v>
      </c>
      <c r="E154" s="238" t="s">
        <v>1911</v>
      </c>
      <c r="F154" s="239" t="s">
        <v>1912</v>
      </c>
      <c r="G154" s="240" t="s">
        <v>1374</v>
      </c>
      <c r="H154" s="241">
        <v>1</v>
      </c>
      <c r="I154" s="242"/>
      <c r="J154" s="243">
        <f>ROUND(I154*H154,2)</f>
        <v>0</v>
      </c>
      <c r="K154" s="239" t="s">
        <v>19</v>
      </c>
      <c r="L154" s="244"/>
      <c r="M154" s="245" t="s">
        <v>19</v>
      </c>
      <c r="N154" s="246" t="s">
        <v>46</v>
      </c>
      <c r="O154" s="82"/>
      <c r="P154" s="203">
        <f>O154*H154</f>
        <v>0</v>
      </c>
      <c r="Q154" s="203">
        <v>0</v>
      </c>
      <c r="R154" s="203">
        <f>Q154*H154</f>
        <v>0</v>
      </c>
      <c r="S154" s="203">
        <v>0</v>
      </c>
      <c r="T154" s="204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5" t="s">
        <v>1651</v>
      </c>
      <c r="AT154" s="205" t="s">
        <v>284</v>
      </c>
      <c r="AU154" s="205" t="s">
        <v>85</v>
      </c>
      <c r="AY154" s="15" t="s">
        <v>126</v>
      </c>
      <c r="BE154" s="206">
        <f>IF(N154="základní",J154,0)</f>
        <v>0</v>
      </c>
      <c r="BF154" s="206">
        <f>IF(N154="snížená",J154,0)</f>
        <v>0</v>
      </c>
      <c r="BG154" s="206">
        <f>IF(N154="zákl. přenesená",J154,0)</f>
        <v>0</v>
      </c>
      <c r="BH154" s="206">
        <f>IF(N154="sníž. přenesená",J154,0)</f>
        <v>0</v>
      </c>
      <c r="BI154" s="206">
        <f>IF(N154="nulová",J154,0)</f>
        <v>0</v>
      </c>
      <c r="BJ154" s="15" t="s">
        <v>83</v>
      </c>
      <c r="BK154" s="206">
        <f>ROUND(I154*H154,2)</f>
        <v>0</v>
      </c>
      <c r="BL154" s="15" t="s">
        <v>828</v>
      </c>
      <c r="BM154" s="205" t="s">
        <v>771</v>
      </c>
    </row>
    <row r="155" s="2" customFormat="1" ht="37.8" customHeight="1">
      <c r="A155" s="36"/>
      <c r="B155" s="37"/>
      <c r="C155" s="237" t="s">
        <v>347</v>
      </c>
      <c r="D155" s="237" t="s">
        <v>284</v>
      </c>
      <c r="E155" s="238" t="s">
        <v>1913</v>
      </c>
      <c r="F155" s="239" t="s">
        <v>1914</v>
      </c>
      <c r="G155" s="240" t="s">
        <v>1374</v>
      </c>
      <c r="H155" s="241">
        <v>2</v>
      </c>
      <c r="I155" s="242"/>
      <c r="J155" s="243">
        <f>ROUND(I155*H155,2)</f>
        <v>0</v>
      </c>
      <c r="K155" s="239" t="s">
        <v>19</v>
      </c>
      <c r="L155" s="244"/>
      <c r="M155" s="245" t="s">
        <v>19</v>
      </c>
      <c r="N155" s="246" t="s">
        <v>46</v>
      </c>
      <c r="O155" s="82"/>
      <c r="P155" s="203">
        <f>O155*H155</f>
        <v>0</v>
      </c>
      <c r="Q155" s="203">
        <v>0</v>
      </c>
      <c r="R155" s="203">
        <f>Q155*H155</f>
        <v>0</v>
      </c>
      <c r="S155" s="203">
        <v>0</v>
      </c>
      <c r="T155" s="204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5" t="s">
        <v>1651</v>
      </c>
      <c r="AT155" s="205" t="s">
        <v>284</v>
      </c>
      <c r="AU155" s="205" t="s">
        <v>85</v>
      </c>
      <c r="AY155" s="15" t="s">
        <v>126</v>
      </c>
      <c r="BE155" s="206">
        <f>IF(N155="základní",J155,0)</f>
        <v>0</v>
      </c>
      <c r="BF155" s="206">
        <f>IF(N155="snížená",J155,0)</f>
        <v>0</v>
      </c>
      <c r="BG155" s="206">
        <f>IF(N155="zákl. přenesená",J155,0)</f>
        <v>0</v>
      </c>
      <c r="BH155" s="206">
        <f>IF(N155="sníž. přenesená",J155,0)</f>
        <v>0</v>
      </c>
      <c r="BI155" s="206">
        <f>IF(N155="nulová",J155,0)</f>
        <v>0</v>
      </c>
      <c r="BJ155" s="15" t="s">
        <v>83</v>
      </c>
      <c r="BK155" s="206">
        <f>ROUND(I155*H155,2)</f>
        <v>0</v>
      </c>
      <c r="BL155" s="15" t="s">
        <v>828</v>
      </c>
      <c r="BM155" s="205" t="s">
        <v>783</v>
      </c>
    </row>
    <row r="156" s="11" customFormat="1" ht="22.8" customHeight="1">
      <c r="A156" s="11"/>
      <c r="B156" s="180"/>
      <c r="C156" s="181"/>
      <c r="D156" s="182" t="s">
        <v>74</v>
      </c>
      <c r="E156" s="222" t="s">
        <v>1475</v>
      </c>
      <c r="F156" s="222" t="s">
        <v>1915</v>
      </c>
      <c r="G156" s="181"/>
      <c r="H156" s="181"/>
      <c r="I156" s="184"/>
      <c r="J156" s="223">
        <f>BK156</f>
        <v>0</v>
      </c>
      <c r="K156" s="181"/>
      <c r="L156" s="186"/>
      <c r="M156" s="187"/>
      <c r="N156" s="188"/>
      <c r="O156" s="188"/>
      <c r="P156" s="189">
        <f>SUM(P157:P183)</f>
        <v>0</v>
      </c>
      <c r="Q156" s="188"/>
      <c r="R156" s="189">
        <f>SUM(R157:R183)</f>
        <v>0</v>
      </c>
      <c r="S156" s="188"/>
      <c r="T156" s="190">
        <f>SUM(T157:T183)</f>
        <v>0</v>
      </c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R156" s="191" t="s">
        <v>140</v>
      </c>
      <c r="AT156" s="192" t="s">
        <v>74</v>
      </c>
      <c r="AU156" s="192" t="s">
        <v>83</v>
      </c>
      <c r="AY156" s="191" t="s">
        <v>126</v>
      </c>
      <c r="BK156" s="193">
        <f>SUM(BK157:BK183)</f>
        <v>0</v>
      </c>
    </row>
    <row r="157" s="2" customFormat="1" ht="21.75" customHeight="1">
      <c r="A157" s="36"/>
      <c r="B157" s="37"/>
      <c r="C157" s="237" t="s">
        <v>352</v>
      </c>
      <c r="D157" s="237" t="s">
        <v>284</v>
      </c>
      <c r="E157" s="238" t="s">
        <v>1916</v>
      </c>
      <c r="F157" s="239" t="s">
        <v>1917</v>
      </c>
      <c r="G157" s="240" t="s">
        <v>1374</v>
      </c>
      <c r="H157" s="241">
        <v>1</v>
      </c>
      <c r="I157" s="242"/>
      <c r="J157" s="243">
        <f>ROUND(I157*H157,2)</f>
        <v>0</v>
      </c>
      <c r="K157" s="239" t="s">
        <v>19</v>
      </c>
      <c r="L157" s="244"/>
      <c r="M157" s="245" t="s">
        <v>19</v>
      </c>
      <c r="N157" s="246" t="s">
        <v>46</v>
      </c>
      <c r="O157" s="82"/>
      <c r="P157" s="203">
        <f>O157*H157</f>
        <v>0</v>
      </c>
      <c r="Q157" s="203">
        <v>0</v>
      </c>
      <c r="R157" s="203">
        <f>Q157*H157</f>
        <v>0</v>
      </c>
      <c r="S157" s="203">
        <v>0</v>
      </c>
      <c r="T157" s="204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5" t="s">
        <v>1651</v>
      </c>
      <c r="AT157" s="205" t="s">
        <v>284</v>
      </c>
      <c r="AU157" s="205" t="s">
        <v>85</v>
      </c>
      <c r="AY157" s="15" t="s">
        <v>126</v>
      </c>
      <c r="BE157" s="206">
        <f>IF(N157="základní",J157,0)</f>
        <v>0</v>
      </c>
      <c r="BF157" s="206">
        <f>IF(N157="snížená",J157,0)</f>
        <v>0</v>
      </c>
      <c r="BG157" s="206">
        <f>IF(N157="zákl. přenesená",J157,0)</f>
        <v>0</v>
      </c>
      <c r="BH157" s="206">
        <f>IF(N157="sníž. přenesená",J157,0)</f>
        <v>0</v>
      </c>
      <c r="BI157" s="206">
        <f>IF(N157="nulová",J157,0)</f>
        <v>0</v>
      </c>
      <c r="BJ157" s="15" t="s">
        <v>83</v>
      </c>
      <c r="BK157" s="206">
        <f>ROUND(I157*H157,2)</f>
        <v>0</v>
      </c>
      <c r="BL157" s="15" t="s">
        <v>828</v>
      </c>
      <c r="BM157" s="205" t="s">
        <v>794</v>
      </c>
    </row>
    <row r="158" s="2" customFormat="1" ht="24.15" customHeight="1">
      <c r="A158" s="36"/>
      <c r="B158" s="37"/>
      <c r="C158" s="237" t="s">
        <v>355</v>
      </c>
      <c r="D158" s="237" t="s">
        <v>284</v>
      </c>
      <c r="E158" s="238" t="s">
        <v>1918</v>
      </c>
      <c r="F158" s="239" t="s">
        <v>1919</v>
      </c>
      <c r="G158" s="240" t="s">
        <v>1374</v>
      </c>
      <c r="H158" s="241">
        <v>1</v>
      </c>
      <c r="I158" s="242"/>
      <c r="J158" s="243">
        <f>ROUND(I158*H158,2)</f>
        <v>0</v>
      </c>
      <c r="K158" s="239" t="s">
        <v>19</v>
      </c>
      <c r="L158" s="244"/>
      <c r="M158" s="245" t="s">
        <v>19</v>
      </c>
      <c r="N158" s="246" t="s">
        <v>46</v>
      </c>
      <c r="O158" s="82"/>
      <c r="P158" s="203">
        <f>O158*H158</f>
        <v>0</v>
      </c>
      <c r="Q158" s="203">
        <v>0</v>
      </c>
      <c r="R158" s="203">
        <f>Q158*H158</f>
        <v>0</v>
      </c>
      <c r="S158" s="203">
        <v>0</v>
      </c>
      <c r="T158" s="204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05" t="s">
        <v>1651</v>
      </c>
      <c r="AT158" s="205" t="s">
        <v>284</v>
      </c>
      <c r="AU158" s="205" t="s">
        <v>85</v>
      </c>
      <c r="AY158" s="15" t="s">
        <v>126</v>
      </c>
      <c r="BE158" s="206">
        <f>IF(N158="základní",J158,0)</f>
        <v>0</v>
      </c>
      <c r="BF158" s="206">
        <f>IF(N158="snížená",J158,0)</f>
        <v>0</v>
      </c>
      <c r="BG158" s="206">
        <f>IF(N158="zákl. přenesená",J158,0)</f>
        <v>0</v>
      </c>
      <c r="BH158" s="206">
        <f>IF(N158="sníž. přenesená",J158,0)</f>
        <v>0</v>
      </c>
      <c r="BI158" s="206">
        <f>IF(N158="nulová",J158,0)</f>
        <v>0</v>
      </c>
      <c r="BJ158" s="15" t="s">
        <v>83</v>
      </c>
      <c r="BK158" s="206">
        <f>ROUND(I158*H158,2)</f>
        <v>0</v>
      </c>
      <c r="BL158" s="15" t="s">
        <v>828</v>
      </c>
      <c r="BM158" s="205" t="s">
        <v>806</v>
      </c>
    </row>
    <row r="159" s="2" customFormat="1" ht="24.15" customHeight="1">
      <c r="A159" s="36"/>
      <c r="B159" s="37"/>
      <c r="C159" s="237" t="s">
        <v>360</v>
      </c>
      <c r="D159" s="237" t="s">
        <v>284</v>
      </c>
      <c r="E159" s="238" t="s">
        <v>1920</v>
      </c>
      <c r="F159" s="239" t="s">
        <v>1921</v>
      </c>
      <c r="G159" s="240" t="s">
        <v>1374</v>
      </c>
      <c r="H159" s="241">
        <v>1</v>
      </c>
      <c r="I159" s="242"/>
      <c r="J159" s="243">
        <f>ROUND(I159*H159,2)</f>
        <v>0</v>
      </c>
      <c r="K159" s="239" t="s">
        <v>19</v>
      </c>
      <c r="L159" s="244"/>
      <c r="M159" s="245" t="s">
        <v>19</v>
      </c>
      <c r="N159" s="246" t="s">
        <v>46</v>
      </c>
      <c r="O159" s="82"/>
      <c r="P159" s="203">
        <f>O159*H159</f>
        <v>0</v>
      </c>
      <c r="Q159" s="203">
        <v>0</v>
      </c>
      <c r="R159" s="203">
        <f>Q159*H159</f>
        <v>0</v>
      </c>
      <c r="S159" s="203">
        <v>0</v>
      </c>
      <c r="T159" s="204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5" t="s">
        <v>1651</v>
      </c>
      <c r="AT159" s="205" t="s">
        <v>284</v>
      </c>
      <c r="AU159" s="205" t="s">
        <v>85</v>
      </c>
      <c r="AY159" s="15" t="s">
        <v>126</v>
      </c>
      <c r="BE159" s="206">
        <f>IF(N159="základní",J159,0)</f>
        <v>0</v>
      </c>
      <c r="BF159" s="206">
        <f>IF(N159="snížená",J159,0)</f>
        <v>0</v>
      </c>
      <c r="BG159" s="206">
        <f>IF(N159="zákl. přenesená",J159,0)</f>
        <v>0</v>
      </c>
      <c r="BH159" s="206">
        <f>IF(N159="sníž. přenesená",J159,0)</f>
        <v>0</v>
      </c>
      <c r="BI159" s="206">
        <f>IF(N159="nulová",J159,0)</f>
        <v>0</v>
      </c>
      <c r="BJ159" s="15" t="s">
        <v>83</v>
      </c>
      <c r="BK159" s="206">
        <f>ROUND(I159*H159,2)</f>
        <v>0</v>
      </c>
      <c r="BL159" s="15" t="s">
        <v>828</v>
      </c>
      <c r="BM159" s="205" t="s">
        <v>816</v>
      </c>
    </row>
    <row r="160" s="2" customFormat="1" ht="21.75" customHeight="1">
      <c r="A160" s="36"/>
      <c r="B160" s="37"/>
      <c r="C160" s="237" t="s">
        <v>365</v>
      </c>
      <c r="D160" s="237" t="s">
        <v>284</v>
      </c>
      <c r="E160" s="238" t="s">
        <v>1922</v>
      </c>
      <c r="F160" s="239" t="s">
        <v>1923</v>
      </c>
      <c r="G160" s="240" t="s">
        <v>1374</v>
      </c>
      <c r="H160" s="241">
        <v>3</v>
      </c>
      <c r="I160" s="242"/>
      <c r="J160" s="243">
        <f>ROUND(I160*H160,2)</f>
        <v>0</v>
      </c>
      <c r="K160" s="239" t="s">
        <v>19</v>
      </c>
      <c r="L160" s="244"/>
      <c r="M160" s="245" t="s">
        <v>19</v>
      </c>
      <c r="N160" s="246" t="s">
        <v>46</v>
      </c>
      <c r="O160" s="82"/>
      <c r="P160" s="203">
        <f>O160*H160</f>
        <v>0</v>
      </c>
      <c r="Q160" s="203">
        <v>0</v>
      </c>
      <c r="R160" s="203">
        <f>Q160*H160</f>
        <v>0</v>
      </c>
      <c r="S160" s="203">
        <v>0</v>
      </c>
      <c r="T160" s="204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5" t="s">
        <v>1651</v>
      </c>
      <c r="AT160" s="205" t="s">
        <v>284</v>
      </c>
      <c r="AU160" s="205" t="s">
        <v>85</v>
      </c>
      <c r="AY160" s="15" t="s">
        <v>126</v>
      </c>
      <c r="BE160" s="206">
        <f>IF(N160="základní",J160,0)</f>
        <v>0</v>
      </c>
      <c r="BF160" s="206">
        <f>IF(N160="snížená",J160,0)</f>
        <v>0</v>
      </c>
      <c r="BG160" s="206">
        <f>IF(N160="zákl. přenesená",J160,0)</f>
        <v>0</v>
      </c>
      <c r="BH160" s="206">
        <f>IF(N160="sníž. přenesená",J160,0)</f>
        <v>0</v>
      </c>
      <c r="BI160" s="206">
        <f>IF(N160="nulová",J160,0)</f>
        <v>0</v>
      </c>
      <c r="BJ160" s="15" t="s">
        <v>83</v>
      </c>
      <c r="BK160" s="206">
        <f>ROUND(I160*H160,2)</f>
        <v>0</v>
      </c>
      <c r="BL160" s="15" t="s">
        <v>828</v>
      </c>
      <c r="BM160" s="205" t="s">
        <v>828</v>
      </c>
    </row>
    <row r="161" s="2" customFormat="1" ht="24.15" customHeight="1">
      <c r="A161" s="36"/>
      <c r="B161" s="37"/>
      <c r="C161" s="237" t="s">
        <v>367</v>
      </c>
      <c r="D161" s="237" t="s">
        <v>284</v>
      </c>
      <c r="E161" s="238" t="s">
        <v>1924</v>
      </c>
      <c r="F161" s="239" t="s">
        <v>1925</v>
      </c>
      <c r="G161" s="240" t="s">
        <v>1374</v>
      </c>
      <c r="H161" s="241">
        <v>3</v>
      </c>
      <c r="I161" s="242"/>
      <c r="J161" s="243">
        <f>ROUND(I161*H161,2)</f>
        <v>0</v>
      </c>
      <c r="K161" s="239" t="s">
        <v>19</v>
      </c>
      <c r="L161" s="244"/>
      <c r="M161" s="245" t="s">
        <v>19</v>
      </c>
      <c r="N161" s="246" t="s">
        <v>46</v>
      </c>
      <c r="O161" s="82"/>
      <c r="P161" s="203">
        <f>O161*H161</f>
        <v>0</v>
      </c>
      <c r="Q161" s="203">
        <v>0</v>
      </c>
      <c r="R161" s="203">
        <f>Q161*H161</f>
        <v>0</v>
      </c>
      <c r="S161" s="203">
        <v>0</v>
      </c>
      <c r="T161" s="204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5" t="s">
        <v>1651</v>
      </c>
      <c r="AT161" s="205" t="s">
        <v>284</v>
      </c>
      <c r="AU161" s="205" t="s">
        <v>85</v>
      </c>
      <c r="AY161" s="15" t="s">
        <v>126</v>
      </c>
      <c r="BE161" s="206">
        <f>IF(N161="základní",J161,0)</f>
        <v>0</v>
      </c>
      <c r="BF161" s="206">
        <f>IF(N161="snížená",J161,0)</f>
        <v>0</v>
      </c>
      <c r="BG161" s="206">
        <f>IF(N161="zákl. přenesená",J161,0)</f>
        <v>0</v>
      </c>
      <c r="BH161" s="206">
        <f>IF(N161="sníž. přenesená",J161,0)</f>
        <v>0</v>
      </c>
      <c r="BI161" s="206">
        <f>IF(N161="nulová",J161,0)</f>
        <v>0</v>
      </c>
      <c r="BJ161" s="15" t="s">
        <v>83</v>
      </c>
      <c r="BK161" s="206">
        <f>ROUND(I161*H161,2)</f>
        <v>0</v>
      </c>
      <c r="BL161" s="15" t="s">
        <v>828</v>
      </c>
      <c r="BM161" s="205" t="s">
        <v>838</v>
      </c>
    </row>
    <row r="162" s="2" customFormat="1" ht="24.15" customHeight="1">
      <c r="A162" s="36"/>
      <c r="B162" s="37"/>
      <c r="C162" s="237" t="s">
        <v>372</v>
      </c>
      <c r="D162" s="237" t="s">
        <v>284</v>
      </c>
      <c r="E162" s="238" t="s">
        <v>1926</v>
      </c>
      <c r="F162" s="239" t="s">
        <v>1927</v>
      </c>
      <c r="G162" s="240" t="s">
        <v>1374</v>
      </c>
      <c r="H162" s="241">
        <v>7</v>
      </c>
      <c r="I162" s="242"/>
      <c r="J162" s="243">
        <f>ROUND(I162*H162,2)</f>
        <v>0</v>
      </c>
      <c r="K162" s="239" t="s">
        <v>19</v>
      </c>
      <c r="L162" s="244"/>
      <c r="M162" s="245" t="s">
        <v>19</v>
      </c>
      <c r="N162" s="246" t="s">
        <v>46</v>
      </c>
      <c r="O162" s="82"/>
      <c r="P162" s="203">
        <f>O162*H162</f>
        <v>0</v>
      </c>
      <c r="Q162" s="203">
        <v>0</v>
      </c>
      <c r="R162" s="203">
        <f>Q162*H162</f>
        <v>0</v>
      </c>
      <c r="S162" s="203">
        <v>0</v>
      </c>
      <c r="T162" s="204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05" t="s">
        <v>1651</v>
      </c>
      <c r="AT162" s="205" t="s">
        <v>284</v>
      </c>
      <c r="AU162" s="205" t="s">
        <v>85</v>
      </c>
      <c r="AY162" s="15" t="s">
        <v>126</v>
      </c>
      <c r="BE162" s="206">
        <f>IF(N162="základní",J162,0)</f>
        <v>0</v>
      </c>
      <c r="BF162" s="206">
        <f>IF(N162="snížená",J162,0)</f>
        <v>0</v>
      </c>
      <c r="BG162" s="206">
        <f>IF(N162="zákl. přenesená",J162,0)</f>
        <v>0</v>
      </c>
      <c r="BH162" s="206">
        <f>IF(N162="sníž. přenesená",J162,0)</f>
        <v>0</v>
      </c>
      <c r="BI162" s="206">
        <f>IF(N162="nulová",J162,0)</f>
        <v>0</v>
      </c>
      <c r="BJ162" s="15" t="s">
        <v>83</v>
      </c>
      <c r="BK162" s="206">
        <f>ROUND(I162*H162,2)</f>
        <v>0</v>
      </c>
      <c r="BL162" s="15" t="s">
        <v>828</v>
      </c>
      <c r="BM162" s="205" t="s">
        <v>849</v>
      </c>
    </row>
    <row r="163" s="2" customFormat="1" ht="24.15" customHeight="1">
      <c r="A163" s="36"/>
      <c r="B163" s="37"/>
      <c r="C163" s="237" t="s">
        <v>377</v>
      </c>
      <c r="D163" s="237" t="s">
        <v>284</v>
      </c>
      <c r="E163" s="238" t="s">
        <v>1928</v>
      </c>
      <c r="F163" s="239" t="s">
        <v>1929</v>
      </c>
      <c r="G163" s="240" t="s">
        <v>1374</v>
      </c>
      <c r="H163" s="241">
        <v>3</v>
      </c>
      <c r="I163" s="242"/>
      <c r="J163" s="243">
        <f>ROUND(I163*H163,2)</f>
        <v>0</v>
      </c>
      <c r="K163" s="239" t="s">
        <v>19</v>
      </c>
      <c r="L163" s="244"/>
      <c r="M163" s="245" t="s">
        <v>19</v>
      </c>
      <c r="N163" s="246" t="s">
        <v>46</v>
      </c>
      <c r="O163" s="82"/>
      <c r="P163" s="203">
        <f>O163*H163</f>
        <v>0</v>
      </c>
      <c r="Q163" s="203">
        <v>0</v>
      </c>
      <c r="R163" s="203">
        <f>Q163*H163</f>
        <v>0</v>
      </c>
      <c r="S163" s="203">
        <v>0</v>
      </c>
      <c r="T163" s="204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5" t="s">
        <v>1651</v>
      </c>
      <c r="AT163" s="205" t="s">
        <v>284</v>
      </c>
      <c r="AU163" s="205" t="s">
        <v>85</v>
      </c>
      <c r="AY163" s="15" t="s">
        <v>126</v>
      </c>
      <c r="BE163" s="206">
        <f>IF(N163="základní",J163,0)</f>
        <v>0</v>
      </c>
      <c r="BF163" s="206">
        <f>IF(N163="snížená",J163,0)</f>
        <v>0</v>
      </c>
      <c r="BG163" s="206">
        <f>IF(N163="zákl. přenesená",J163,0)</f>
        <v>0</v>
      </c>
      <c r="BH163" s="206">
        <f>IF(N163="sníž. přenesená",J163,0)</f>
        <v>0</v>
      </c>
      <c r="BI163" s="206">
        <f>IF(N163="nulová",J163,0)</f>
        <v>0</v>
      </c>
      <c r="BJ163" s="15" t="s">
        <v>83</v>
      </c>
      <c r="BK163" s="206">
        <f>ROUND(I163*H163,2)</f>
        <v>0</v>
      </c>
      <c r="BL163" s="15" t="s">
        <v>828</v>
      </c>
      <c r="BM163" s="205" t="s">
        <v>860</v>
      </c>
    </row>
    <row r="164" s="2" customFormat="1" ht="24.15" customHeight="1">
      <c r="A164" s="36"/>
      <c r="B164" s="37"/>
      <c r="C164" s="237" t="s">
        <v>383</v>
      </c>
      <c r="D164" s="237" t="s">
        <v>284</v>
      </c>
      <c r="E164" s="238" t="s">
        <v>1930</v>
      </c>
      <c r="F164" s="239" t="s">
        <v>1931</v>
      </c>
      <c r="G164" s="240" t="s">
        <v>1374</v>
      </c>
      <c r="H164" s="241">
        <v>14</v>
      </c>
      <c r="I164" s="242"/>
      <c r="J164" s="243">
        <f>ROUND(I164*H164,2)</f>
        <v>0</v>
      </c>
      <c r="K164" s="239" t="s">
        <v>19</v>
      </c>
      <c r="L164" s="244"/>
      <c r="M164" s="245" t="s">
        <v>19</v>
      </c>
      <c r="N164" s="246" t="s">
        <v>46</v>
      </c>
      <c r="O164" s="82"/>
      <c r="P164" s="203">
        <f>O164*H164</f>
        <v>0</v>
      </c>
      <c r="Q164" s="203">
        <v>0</v>
      </c>
      <c r="R164" s="203">
        <f>Q164*H164</f>
        <v>0</v>
      </c>
      <c r="S164" s="203">
        <v>0</v>
      </c>
      <c r="T164" s="204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5" t="s">
        <v>1651</v>
      </c>
      <c r="AT164" s="205" t="s">
        <v>284</v>
      </c>
      <c r="AU164" s="205" t="s">
        <v>85</v>
      </c>
      <c r="AY164" s="15" t="s">
        <v>126</v>
      </c>
      <c r="BE164" s="206">
        <f>IF(N164="základní",J164,0)</f>
        <v>0</v>
      </c>
      <c r="BF164" s="206">
        <f>IF(N164="snížená",J164,0)</f>
        <v>0</v>
      </c>
      <c r="BG164" s="206">
        <f>IF(N164="zákl. přenesená",J164,0)</f>
        <v>0</v>
      </c>
      <c r="BH164" s="206">
        <f>IF(N164="sníž. přenesená",J164,0)</f>
        <v>0</v>
      </c>
      <c r="BI164" s="206">
        <f>IF(N164="nulová",J164,0)</f>
        <v>0</v>
      </c>
      <c r="BJ164" s="15" t="s">
        <v>83</v>
      </c>
      <c r="BK164" s="206">
        <f>ROUND(I164*H164,2)</f>
        <v>0</v>
      </c>
      <c r="BL164" s="15" t="s">
        <v>828</v>
      </c>
      <c r="BM164" s="205" t="s">
        <v>870</v>
      </c>
    </row>
    <row r="165" s="2" customFormat="1" ht="24.15" customHeight="1">
      <c r="A165" s="36"/>
      <c r="B165" s="37"/>
      <c r="C165" s="237" t="s">
        <v>392</v>
      </c>
      <c r="D165" s="237" t="s">
        <v>284</v>
      </c>
      <c r="E165" s="238" t="s">
        <v>1932</v>
      </c>
      <c r="F165" s="239" t="s">
        <v>1933</v>
      </c>
      <c r="G165" s="240" t="s">
        <v>1374</v>
      </c>
      <c r="H165" s="241">
        <v>4</v>
      </c>
      <c r="I165" s="242"/>
      <c r="J165" s="243">
        <f>ROUND(I165*H165,2)</f>
        <v>0</v>
      </c>
      <c r="K165" s="239" t="s">
        <v>19</v>
      </c>
      <c r="L165" s="244"/>
      <c r="M165" s="245" t="s">
        <v>19</v>
      </c>
      <c r="N165" s="246" t="s">
        <v>46</v>
      </c>
      <c r="O165" s="82"/>
      <c r="P165" s="203">
        <f>O165*H165</f>
        <v>0</v>
      </c>
      <c r="Q165" s="203">
        <v>0</v>
      </c>
      <c r="R165" s="203">
        <f>Q165*H165</f>
        <v>0</v>
      </c>
      <c r="S165" s="203">
        <v>0</v>
      </c>
      <c r="T165" s="204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5" t="s">
        <v>1651</v>
      </c>
      <c r="AT165" s="205" t="s">
        <v>284</v>
      </c>
      <c r="AU165" s="205" t="s">
        <v>85</v>
      </c>
      <c r="AY165" s="15" t="s">
        <v>126</v>
      </c>
      <c r="BE165" s="206">
        <f>IF(N165="základní",J165,0)</f>
        <v>0</v>
      </c>
      <c r="BF165" s="206">
        <f>IF(N165="snížená",J165,0)</f>
        <v>0</v>
      </c>
      <c r="BG165" s="206">
        <f>IF(N165="zákl. přenesená",J165,0)</f>
        <v>0</v>
      </c>
      <c r="BH165" s="206">
        <f>IF(N165="sníž. přenesená",J165,0)</f>
        <v>0</v>
      </c>
      <c r="BI165" s="206">
        <f>IF(N165="nulová",J165,0)</f>
        <v>0</v>
      </c>
      <c r="BJ165" s="15" t="s">
        <v>83</v>
      </c>
      <c r="BK165" s="206">
        <f>ROUND(I165*H165,2)</f>
        <v>0</v>
      </c>
      <c r="BL165" s="15" t="s">
        <v>828</v>
      </c>
      <c r="BM165" s="205" t="s">
        <v>886</v>
      </c>
    </row>
    <row r="166" s="2" customFormat="1" ht="24.15" customHeight="1">
      <c r="A166" s="36"/>
      <c r="B166" s="37"/>
      <c r="C166" s="237" t="s">
        <v>398</v>
      </c>
      <c r="D166" s="237" t="s">
        <v>284</v>
      </c>
      <c r="E166" s="238" t="s">
        <v>1934</v>
      </c>
      <c r="F166" s="239" t="s">
        <v>1935</v>
      </c>
      <c r="G166" s="240" t="s">
        <v>1374</v>
      </c>
      <c r="H166" s="241">
        <v>2</v>
      </c>
      <c r="I166" s="242"/>
      <c r="J166" s="243">
        <f>ROUND(I166*H166,2)</f>
        <v>0</v>
      </c>
      <c r="K166" s="239" t="s">
        <v>19</v>
      </c>
      <c r="L166" s="244"/>
      <c r="M166" s="245" t="s">
        <v>19</v>
      </c>
      <c r="N166" s="246" t="s">
        <v>46</v>
      </c>
      <c r="O166" s="82"/>
      <c r="P166" s="203">
        <f>O166*H166</f>
        <v>0</v>
      </c>
      <c r="Q166" s="203">
        <v>0</v>
      </c>
      <c r="R166" s="203">
        <f>Q166*H166</f>
        <v>0</v>
      </c>
      <c r="S166" s="203">
        <v>0</v>
      </c>
      <c r="T166" s="204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5" t="s">
        <v>1651</v>
      </c>
      <c r="AT166" s="205" t="s">
        <v>284</v>
      </c>
      <c r="AU166" s="205" t="s">
        <v>85</v>
      </c>
      <c r="AY166" s="15" t="s">
        <v>126</v>
      </c>
      <c r="BE166" s="206">
        <f>IF(N166="základní",J166,0)</f>
        <v>0</v>
      </c>
      <c r="BF166" s="206">
        <f>IF(N166="snížená",J166,0)</f>
        <v>0</v>
      </c>
      <c r="BG166" s="206">
        <f>IF(N166="zákl. přenesená",J166,0)</f>
        <v>0</v>
      </c>
      <c r="BH166" s="206">
        <f>IF(N166="sníž. přenesená",J166,0)</f>
        <v>0</v>
      </c>
      <c r="BI166" s="206">
        <f>IF(N166="nulová",J166,0)</f>
        <v>0</v>
      </c>
      <c r="BJ166" s="15" t="s">
        <v>83</v>
      </c>
      <c r="BK166" s="206">
        <f>ROUND(I166*H166,2)</f>
        <v>0</v>
      </c>
      <c r="BL166" s="15" t="s">
        <v>828</v>
      </c>
      <c r="BM166" s="205" t="s">
        <v>895</v>
      </c>
    </row>
    <row r="167" s="2" customFormat="1" ht="24.15" customHeight="1">
      <c r="A167" s="36"/>
      <c r="B167" s="37"/>
      <c r="C167" s="237" t="s">
        <v>406</v>
      </c>
      <c r="D167" s="237" t="s">
        <v>284</v>
      </c>
      <c r="E167" s="238" t="s">
        <v>1936</v>
      </c>
      <c r="F167" s="239" t="s">
        <v>1937</v>
      </c>
      <c r="G167" s="240" t="s">
        <v>1374</v>
      </c>
      <c r="H167" s="241">
        <v>14</v>
      </c>
      <c r="I167" s="242"/>
      <c r="J167" s="243">
        <f>ROUND(I167*H167,2)</f>
        <v>0</v>
      </c>
      <c r="K167" s="239" t="s">
        <v>19</v>
      </c>
      <c r="L167" s="244"/>
      <c r="M167" s="245" t="s">
        <v>19</v>
      </c>
      <c r="N167" s="246" t="s">
        <v>46</v>
      </c>
      <c r="O167" s="82"/>
      <c r="P167" s="203">
        <f>O167*H167</f>
        <v>0</v>
      </c>
      <c r="Q167" s="203">
        <v>0</v>
      </c>
      <c r="R167" s="203">
        <f>Q167*H167</f>
        <v>0</v>
      </c>
      <c r="S167" s="203">
        <v>0</v>
      </c>
      <c r="T167" s="204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05" t="s">
        <v>1651</v>
      </c>
      <c r="AT167" s="205" t="s">
        <v>284</v>
      </c>
      <c r="AU167" s="205" t="s">
        <v>85</v>
      </c>
      <c r="AY167" s="15" t="s">
        <v>126</v>
      </c>
      <c r="BE167" s="206">
        <f>IF(N167="základní",J167,0)</f>
        <v>0</v>
      </c>
      <c r="BF167" s="206">
        <f>IF(N167="snížená",J167,0)</f>
        <v>0</v>
      </c>
      <c r="BG167" s="206">
        <f>IF(N167="zákl. přenesená",J167,0)</f>
        <v>0</v>
      </c>
      <c r="BH167" s="206">
        <f>IF(N167="sníž. přenesená",J167,0)</f>
        <v>0</v>
      </c>
      <c r="BI167" s="206">
        <f>IF(N167="nulová",J167,0)</f>
        <v>0</v>
      </c>
      <c r="BJ167" s="15" t="s">
        <v>83</v>
      </c>
      <c r="BK167" s="206">
        <f>ROUND(I167*H167,2)</f>
        <v>0</v>
      </c>
      <c r="BL167" s="15" t="s">
        <v>828</v>
      </c>
      <c r="BM167" s="205" t="s">
        <v>906</v>
      </c>
    </row>
    <row r="168" s="2" customFormat="1" ht="24.15" customHeight="1">
      <c r="A168" s="36"/>
      <c r="B168" s="37"/>
      <c r="C168" s="237" t="s">
        <v>411</v>
      </c>
      <c r="D168" s="237" t="s">
        <v>284</v>
      </c>
      <c r="E168" s="238" t="s">
        <v>1938</v>
      </c>
      <c r="F168" s="239" t="s">
        <v>1939</v>
      </c>
      <c r="G168" s="240" t="s">
        <v>1374</v>
      </c>
      <c r="H168" s="241">
        <v>1</v>
      </c>
      <c r="I168" s="242"/>
      <c r="J168" s="243">
        <f>ROUND(I168*H168,2)</f>
        <v>0</v>
      </c>
      <c r="K168" s="239" t="s">
        <v>19</v>
      </c>
      <c r="L168" s="244"/>
      <c r="M168" s="245" t="s">
        <v>19</v>
      </c>
      <c r="N168" s="246" t="s">
        <v>46</v>
      </c>
      <c r="O168" s="82"/>
      <c r="P168" s="203">
        <f>O168*H168</f>
        <v>0</v>
      </c>
      <c r="Q168" s="203">
        <v>0</v>
      </c>
      <c r="R168" s="203">
        <f>Q168*H168</f>
        <v>0</v>
      </c>
      <c r="S168" s="203">
        <v>0</v>
      </c>
      <c r="T168" s="204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5" t="s">
        <v>1651</v>
      </c>
      <c r="AT168" s="205" t="s">
        <v>284</v>
      </c>
      <c r="AU168" s="205" t="s">
        <v>85</v>
      </c>
      <c r="AY168" s="15" t="s">
        <v>126</v>
      </c>
      <c r="BE168" s="206">
        <f>IF(N168="základní",J168,0)</f>
        <v>0</v>
      </c>
      <c r="BF168" s="206">
        <f>IF(N168="snížená",J168,0)</f>
        <v>0</v>
      </c>
      <c r="BG168" s="206">
        <f>IF(N168="zákl. přenesená",J168,0)</f>
        <v>0</v>
      </c>
      <c r="BH168" s="206">
        <f>IF(N168="sníž. přenesená",J168,0)</f>
        <v>0</v>
      </c>
      <c r="BI168" s="206">
        <f>IF(N168="nulová",J168,0)</f>
        <v>0</v>
      </c>
      <c r="BJ168" s="15" t="s">
        <v>83</v>
      </c>
      <c r="BK168" s="206">
        <f>ROUND(I168*H168,2)</f>
        <v>0</v>
      </c>
      <c r="BL168" s="15" t="s">
        <v>828</v>
      </c>
      <c r="BM168" s="205" t="s">
        <v>917</v>
      </c>
    </row>
    <row r="169" s="2" customFormat="1" ht="24.15" customHeight="1">
      <c r="A169" s="36"/>
      <c r="B169" s="37"/>
      <c r="C169" s="237" t="s">
        <v>418</v>
      </c>
      <c r="D169" s="237" t="s">
        <v>284</v>
      </c>
      <c r="E169" s="238" t="s">
        <v>1940</v>
      </c>
      <c r="F169" s="239" t="s">
        <v>1941</v>
      </c>
      <c r="G169" s="240" t="s">
        <v>1374</v>
      </c>
      <c r="H169" s="241">
        <v>1</v>
      </c>
      <c r="I169" s="242"/>
      <c r="J169" s="243">
        <f>ROUND(I169*H169,2)</f>
        <v>0</v>
      </c>
      <c r="K169" s="239" t="s">
        <v>19</v>
      </c>
      <c r="L169" s="244"/>
      <c r="M169" s="245" t="s">
        <v>19</v>
      </c>
      <c r="N169" s="246" t="s">
        <v>46</v>
      </c>
      <c r="O169" s="82"/>
      <c r="P169" s="203">
        <f>O169*H169</f>
        <v>0</v>
      </c>
      <c r="Q169" s="203">
        <v>0</v>
      </c>
      <c r="R169" s="203">
        <f>Q169*H169</f>
        <v>0</v>
      </c>
      <c r="S169" s="203">
        <v>0</v>
      </c>
      <c r="T169" s="204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5" t="s">
        <v>1651</v>
      </c>
      <c r="AT169" s="205" t="s">
        <v>284</v>
      </c>
      <c r="AU169" s="205" t="s">
        <v>85</v>
      </c>
      <c r="AY169" s="15" t="s">
        <v>126</v>
      </c>
      <c r="BE169" s="206">
        <f>IF(N169="základní",J169,0)</f>
        <v>0</v>
      </c>
      <c r="BF169" s="206">
        <f>IF(N169="snížená",J169,0)</f>
        <v>0</v>
      </c>
      <c r="BG169" s="206">
        <f>IF(N169="zákl. přenesená",J169,0)</f>
        <v>0</v>
      </c>
      <c r="BH169" s="206">
        <f>IF(N169="sníž. přenesená",J169,0)</f>
        <v>0</v>
      </c>
      <c r="BI169" s="206">
        <f>IF(N169="nulová",J169,0)</f>
        <v>0</v>
      </c>
      <c r="BJ169" s="15" t="s">
        <v>83</v>
      </c>
      <c r="BK169" s="206">
        <f>ROUND(I169*H169,2)</f>
        <v>0</v>
      </c>
      <c r="BL169" s="15" t="s">
        <v>828</v>
      </c>
      <c r="BM169" s="205" t="s">
        <v>925</v>
      </c>
    </row>
    <row r="170" s="2" customFormat="1" ht="24.15" customHeight="1">
      <c r="A170" s="36"/>
      <c r="B170" s="37"/>
      <c r="C170" s="237" t="s">
        <v>425</v>
      </c>
      <c r="D170" s="237" t="s">
        <v>284</v>
      </c>
      <c r="E170" s="238" t="s">
        <v>1942</v>
      </c>
      <c r="F170" s="239" t="s">
        <v>1943</v>
      </c>
      <c r="G170" s="240" t="s">
        <v>1374</v>
      </c>
      <c r="H170" s="241">
        <v>4</v>
      </c>
      <c r="I170" s="242"/>
      <c r="J170" s="243">
        <f>ROUND(I170*H170,2)</f>
        <v>0</v>
      </c>
      <c r="K170" s="239" t="s">
        <v>19</v>
      </c>
      <c r="L170" s="244"/>
      <c r="M170" s="245" t="s">
        <v>19</v>
      </c>
      <c r="N170" s="246" t="s">
        <v>46</v>
      </c>
      <c r="O170" s="82"/>
      <c r="P170" s="203">
        <f>O170*H170</f>
        <v>0</v>
      </c>
      <c r="Q170" s="203">
        <v>0</v>
      </c>
      <c r="R170" s="203">
        <f>Q170*H170</f>
        <v>0</v>
      </c>
      <c r="S170" s="203">
        <v>0</v>
      </c>
      <c r="T170" s="204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05" t="s">
        <v>1651</v>
      </c>
      <c r="AT170" s="205" t="s">
        <v>284</v>
      </c>
      <c r="AU170" s="205" t="s">
        <v>85</v>
      </c>
      <c r="AY170" s="15" t="s">
        <v>126</v>
      </c>
      <c r="BE170" s="206">
        <f>IF(N170="základní",J170,0)</f>
        <v>0</v>
      </c>
      <c r="BF170" s="206">
        <f>IF(N170="snížená",J170,0)</f>
        <v>0</v>
      </c>
      <c r="BG170" s="206">
        <f>IF(N170="zákl. přenesená",J170,0)</f>
        <v>0</v>
      </c>
      <c r="BH170" s="206">
        <f>IF(N170="sníž. přenesená",J170,0)</f>
        <v>0</v>
      </c>
      <c r="BI170" s="206">
        <f>IF(N170="nulová",J170,0)</f>
        <v>0</v>
      </c>
      <c r="BJ170" s="15" t="s">
        <v>83</v>
      </c>
      <c r="BK170" s="206">
        <f>ROUND(I170*H170,2)</f>
        <v>0</v>
      </c>
      <c r="BL170" s="15" t="s">
        <v>828</v>
      </c>
      <c r="BM170" s="205" t="s">
        <v>935</v>
      </c>
    </row>
    <row r="171" s="2" customFormat="1" ht="24.15" customHeight="1">
      <c r="A171" s="36"/>
      <c r="B171" s="37"/>
      <c r="C171" s="237" t="s">
        <v>434</v>
      </c>
      <c r="D171" s="237" t="s">
        <v>284</v>
      </c>
      <c r="E171" s="238" t="s">
        <v>1944</v>
      </c>
      <c r="F171" s="239" t="s">
        <v>1945</v>
      </c>
      <c r="G171" s="240" t="s">
        <v>1374</v>
      </c>
      <c r="H171" s="241">
        <v>1</v>
      </c>
      <c r="I171" s="242"/>
      <c r="J171" s="243">
        <f>ROUND(I171*H171,2)</f>
        <v>0</v>
      </c>
      <c r="K171" s="239" t="s">
        <v>19</v>
      </c>
      <c r="L171" s="244"/>
      <c r="M171" s="245" t="s">
        <v>19</v>
      </c>
      <c r="N171" s="246" t="s">
        <v>46</v>
      </c>
      <c r="O171" s="82"/>
      <c r="P171" s="203">
        <f>O171*H171</f>
        <v>0</v>
      </c>
      <c r="Q171" s="203">
        <v>0</v>
      </c>
      <c r="R171" s="203">
        <f>Q171*H171</f>
        <v>0</v>
      </c>
      <c r="S171" s="203">
        <v>0</v>
      </c>
      <c r="T171" s="204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5" t="s">
        <v>1651</v>
      </c>
      <c r="AT171" s="205" t="s">
        <v>284</v>
      </c>
      <c r="AU171" s="205" t="s">
        <v>85</v>
      </c>
      <c r="AY171" s="15" t="s">
        <v>126</v>
      </c>
      <c r="BE171" s="206">
        <f>IF(N171="základní",J171,0)</f>
        <v>0</v>
      </c>
      <c r="BF171" s="206">
        <f>IF(N171="snížená",J171,0)</f>
        <v>0</v>
      </c>
      <c r="BG171" s="206">
        <f>IF(N171="zákl. přenesená",J171,0)</f>
        <v>0</v>
      </c>
      <c r="BH171" s="206">
        <f>IF(N171="sníž. přenesená",J171,0)</f>
        <v>0</v>
      </c>
      <c r="BI171" s="206">
        <f>IF(N171="nulová",J171,0)</f>
        <v>0</v>
      </c>
      <c r="BJ171" s="15" t="s">
        <v>83</v>
      </c>
      <c r="BK171" s="206">
        <f>ROUND(I171*H171,2)</f>
        <v>0</v>
      </c>
      <c r="BL171" s="15" t="s">
        <v>828</v>
      </c>
      <c r="BM171" s="205" t="s">
        <v>942</v>
      </c>
    </row>
    <row r="172" s="2" customFormat="1" ht="24.15" customHeight="1">
      <c r="A172" s="36"/>
      <c r="B172" s="37"/>
      <c r="C172" s="237" t="s">
        <v>439</v>
      </c>
      <c r="D172" s="237" t="s">
        <v>284</v>
      </c>
      <c r="E172" s="238" t="s">
        <v>1946</v>
      </c>
      <c r="F172" s="239" t="s">
        <v>1947</v>
      </c>
      <c r="G172" s="240" t="s">
        <v>1374</v>
      </c>
      <c r="H172" s="241">
        <v>2</v>
      </c>
      <c r="I172" s="242"/>
      <c r="J172" s="243">
        <f>ROUND(I172*H172,2)</f>
        <v>0</v>
      </c>
      <c r="K172" s="239" t="s">
        <v>19</v>
      </c>
      <c r="L172" s="244"/>
      <c r="M172" s="245" t="s">
        <v>19</v>
      </c>
      <c r="N172" s="246" t="s">
        <v>46</v>
      </c>
      <c r="O172" s="82"/>
      <c r="P172" s="203">
        <f>O172*H172</f>
        <v>0</v>
      </c>
      <c r="Q172" s="203">
        <v>0</v>
      </c>
      <c r="R172" s="203">
        <f>Q172*H172</f>
        <v>0</v>
      </c>
      <c r="S172" s="203">
        <v>0</v>
      </c>
      <c r="T172" s="204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5" t="s">
        <v>1651</v>
      </c>
      <c r="AT172" s="205" t="s">
        <v>284</v>
      </c>
      <c r="AU172" s="205" t="s">
        <v>85</v>
      </c>
      <c r="AY172" s="15" t="s">
        <v>126</v>
      </c>
      <c r="BE172" s="206">
        <f>IF(N172="základní",J172,0)</f>
        <v>0</v>
      </c>
      <c r="BF172" s="206">
        <f>IF(N172="snížená",J172,0)</f>
        <v>0</v>
      </c>
      <c r="BG172" s="206">
        <f>IF(N172="zákl. přenesená",J172,0)</f>
        <v>0</v>
      </c>
      <c r="BH172" s="206">
        <f>IF(N172="sníž. přenesená",J172,0)</f>
        <v>0</v>
      </c>
      <c r="BI172" s="206">
        <f>IF(N172="nulová",J172,0)</f>
        <v>0</v>
      </c>
      <c r="BJ172" s="15" t="s">
        <v>83</v>
      </c>
      <c r="BK172" s="206">
        <f>ROUND(I172*H172,2)</f>
        <v>0</v>
      </c>
      <c r="BL172" s="15" t="s">
        <v>828</v>
      </c>
      <c r="BM172" s="205" t="s">
        <v>952</v>
      </c>
    </row>
    <row r="173" s="2" customFormat="1" ht="24.15" customHeight="1">
      <c r="A173" s="36"/>
      <c r="B173" s="37"/>
      <c r="C173" s="237" t="s">
        <v>444</v>
      </c>
      <c r="D173" s="237" t="s">
        <v>284</v>
      </c>
      <c r="E173" s="238" t="s">
        <v>1948</v>
      </c>
      <c r="F173" s="239" t="s">
        <v>1949</v>
      </c>
      <c r="G173" s="240" t="s">
        <v>1374</v>
      </c>
      <c r="H173" s="241">
        <v>1</v>
      </c>
      <c r="I173" s="242"/>
      <c r="J173" s="243">
        <f>ROUND(I173*H173,2)</f>
        <v>0</v>
      </c>
      <c r="K173" s="239" t="s">
        <v>19</v>
      </c>
      <c r="L173" s="244"/>
      <c r="M173" s="245" t="s">
        <v>19</v>
      </c>
      <c r="N173" s="246" t="s">
        <v>46</v>
      </c>
      <c r="O173" s="82"/>
      <c r="P173" s="203">
        <f>O173*H173</f>
        <v>0</v>
      </c>
      <c r="Q173" s="203">
        <v>0</v>
      </c>
      <c r="R173" s="203">
        <f>Q173*H173</f>
        <v>0</v>
      </c>
      <c r="S173" s="203">
        <v>0</v>
      </c>
      <c r="T173" s="204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05" t="s">
        <v>1651</v>
      </c>
      <c r="AT173" s="205" t="s">
        <v>284</v>
      </c>
      <c r="AU173" s="205" t="s">
        <v>85</v>
      </c>
      <c r="AY173" s="15" t="s">
        <v>126</v>
      </c>
      <c r="BE173" s="206">
        <f>IF(N173="základní",J173,0)</f>
        <v>0</v>
      </c>
      <c r="BF173" s="206">
        <f>IF(N173="snížená",J173,0)</f>
        <v>0</v>
      </c>
      <c r="BG173" s="206">
        <f>IF(N173="zákl. přenesená",J173,0)</f>
        <v>0</v>
      </c>
      <c r="BH173" s="206">
        <f>IF(N173="sníž. přenesená",J173,0)</f>
        <v>0</v>
      </c>
      <c r="BI173" s="206">
        <f>IF(N173="nulová",J173,0)</f>
        <v>0</v>
      </c>
      <c r="BJ173" s="15" t="s">
        <v>83</v>
      </c>
      <c r="BK173" s="206">
        <f>ROUND(I173*H173,2)</f>
        <v>0</v>
      </c>
      <c r="BL173" s="15" t="s">
        <v>828</v>
      </c>
      <c r="BM173" s="205" t="s">
        <v>963</v>
      </c>
    </row>
    <row r="174" s="2" customFormat="1" ht="24.15" customHeight="1">
      <c r="A174" s="36"/>
      <c r="B174" s="37"/>
      <c r="C174" s="237" t="s">
        <v>448</v>
      </c>
      <c r="D174" s="237" t="s">
        <v>284</v>
      </c>
      <c r="E174" s="238" t="s">
        <v>1950</v>
      </c>
      <c r="F174" s="239" t="s">
        <v>1951</v>
      </c>
      <c r="G174" s="240" t="s">
        <v>1374</v>
      </c>
      <c r="H174" s="241">
        <v>1</v>
      </c>
      <c r="I174" s="242"/>
      <c r="J174" s="243">
        <f>ROUND(I174*H174,2)</f>
        <v>0</v>
      </c>
      <c r="K174" s="239" t="s">
        <v>19</v>
      </c>
      <c r="L174" s="244"/>
      <c r="M174" s="245" t="s">
        <v>19</v>
      </c>
      <c r="N174" s="246" t="s">
        <v>46</v>
      </c>
      <c r="O174" s="82"/>
      <c r="P174" s="203">
        <f>O174*H174</f>
        <v>0</v>
      </c>
      <c r="Q174" s="203">
        <v>0</v>
      </c>
      <c r="R174" s="203">
        <f>Q174*H174</f>
        <v>0</v>
      </c>
      <c r="S174" s="203">
        <v>0</v>
      </c>
      <c r="T174" s="204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5" t="s">
        <v>1651</v>
      </c>
      <c r="AT174" s="205" t="s">
        <v>284</v>
      </c>
      <c r="AU174" s="205" t="s">
        <v>85</v>
      </c>
      <c r="AY174" s="15" t="s">
        <v>126</v>
      </c>
      <c r="BE174" s="206">
        <f>IF(N174="základní",J174,0)</f>
        <v>0</v>
      </c>
      <c r="BF174" s="206">
        <f>IF(N174="snížená",J174,0)</f>
        <v>0</v>
      </c>
      <c r="BG174" s="206">
        <f>IF(N174="zákl. přenesená",J174,0)</f>
        <v>0</v>
      </c>
      <c r="BH174" s="206">
        <f>IF(N174="sníž. přenesená",J174,0)</f>
        <v>0</v>
      </c>
      <c r="BI174" s="206">
        <f>IF(N174="nulová",J174,0)</f>
        <v>0</v>
      </c>
      <c r="BJ174" s="15" t="s">
        <v>83</v>
      </c>
      <c r="BK174" s="206">
        <f>ROUND(I174*H174,2)</f>
        <v>0</v>
      </c>
      <c r="BL174" s="15" t="s">
        <v>828</v>
      </c>
      <c r="BM174" s="205" t="s">
        <v>973</v>
      </c>
    </row>
    <row r="175" s="2" customFormat="1" ht="24.15" customHeight="1">
      <c r="A175" s="36"/>
      <c r="B175" s="37"/>
      <c r="C175" s="237" t="s">
        <v>452</v>
      </c>
      <c r="D175" s="237" t="s">
        <v>284</v>
      </c>
      <c r="E175" s="238" t="s">
        <v>1952</v>
      </c>
      <c r="F175" s="239" t="s">
        <v>1953</v>
      </c>
      <c r="G175" s="240" t="s">
        <v>1374</v>
      </c>
      <c r="H175" s="241">
        <v>1</v>
      </c>
      <c r="I175" s="242"/>
      <c r="J175" s="243">
        <f>ROUND(I175*H175,2)</f>
        <v>0</v>
      </c>
      <c r="K175" s="239" t="s">
        <v>19</v>
      </c>
      <c r="L175" s="244"/>
      <c r="M175" s="245" t="s">
        <v>19</v>
      </c>
      <c r="N175" s="246" t="s">
        <v>46</v>
      </c>
      <c r="O175" s="82"/>
      <c r="P175" s="203">
        <f>O175*H175</f>
        <v>0</v>
      </c>
      <c r="Q175" s="203">
        <v>0</v>
      </c>
      <c r="R175" s="203">
        <f>Q175*H175</f>
        <v>0</v>
      </c>
      <c r="S175" s="203">
        <v>0</v>
      </c>
      <c r="T175" s="204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5" t="s">
        <v>1651</v>
      </c>
      <c r="AT175" s="205" t="s">
        <v>284</v>
      </c>
      <c r="AU175" s="205" t="s">
        <v>85</v>
      </c>
      <c r="AY175" s="15" t="s">
        <v>126</v>
      </c>
      <c r="BE175" s="206">
        <f>IF(N175="základní",J175,0)</f>
        <v>0</v>
      </c>
      <c r="BF175" s="206">
        <f>IF(N175="snížená",J175,0)</f>
        <v>0</v>
      </c>
      <c r="BG175" s="206">
        <f>IF(N175="zákl. přenesená",J175,0)</f>
        <v>0</v>
      </c>
      <c r="BH175" s="206">
        <f>IF(N175="sníž. přenesená",J175,0)</f>
        <v>0</v>
      </c>
      <c r="BI175" s="206">
        <f>IF(N175="nulová",J175,0)</f>
        <v>0</v>
      </c>
      <c r="BJ175" s="15" t="s">
        <v>83</v>
      </c>
      <c r="BK175" s="206">
        <f>ROUND(I175*H175,2)</f>
        <v>0</v>
      </c>
      <c r="BL175" s="15" t="s">
        <v>828</v>
      </c>
      <c r="BM175" s="205" t="s">
        <v>981</v>
      </c>
    </row>
    <row r="176" s="2" customFormat="1" ht="24.15" customHeight="1">
      <c r="A176" s="36"/>
      <c r="B176" s="37"/>
      <c r="C176" s="237" t="s">
        <v>458</v>
      </c>
      <c r="D176" s="237" t="s">
        <v>284</v>
      </c>
      <c r="E176" s="238" t="s">
        <v>1954</v>
      </c>
      <c r="F176" s="239" t="s">
        <v>1955</v>
      </c>
      <c r="G176" s="240" t="s">
        <v>1374</v>
      </c>
      <c r="H176" s="241">
        <v>1</v>
      </c>
      <c r="I176" s="242"/>
      <c r="J176" s="243">
        <f>ROUND(I176*H176,2)</f>
        <v>0</v>
      </c>
      <c r="K176" s="239" t="s">
        <v>19</v>
      </c>
      <c r="L176" s="244"/>
      <c r="M176" s="245" t="s">
        <v>19</v>
      </c>
      <c r="N176" s="246" t="s">
        <v>46</v>
      </c>
      <c r="O176" s="82"/>
      <c r="P176" s="203">
        <f>O176*H176</f>
        <v>0</v>
      </c>
      <c r="Q176" s="203">
        <v>0</v>
      </c>
      <c r="R176" s="203">
        <f>Q176*H176</f>
        <v>0</v>
      </c>
      <c r="S176" s="203">
        <v>0</v>
      </c>
      <c r="T176" s="204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5" t="s">
        <v>1651</v>
      </c>
      <c r="AT176" s="205" t="s">
        <v>284</v>
      </c>
      <c r="AU176" s="205" t="s">
        <v>85</v>
      </c>
      <c r="AY176" s="15" t="s">
        <v>126</v>
      </c>
      <c r="BE176" s="206">
        <f>IF(N176="základní",J176,0)</f>
        <v>0</v>
      </c>
      <c r="BF176" s="206">
        <f>IF(N176="snížená",J176,0)</f>
        <v>0</v>
      </c>
      <c r="BG176" s="206">
        <f>IF(N176="zákl. přenesená",J176,0)</f>
        <v>0</v>
      </c>
      <c r="BH176" s="206">
        <f>IF(N176="sníž. přenesená",J176,0)</f>
        <v>0</v>
      </c>
      <c r="BI176" s="206">
        <f>IF(N176="nulová",J176,0)</f>
        <v>0</v>
      </c>
      <c r="BJ176" s="15" t="s">
        <v>83</v>
      </c>
      <c r="BK176" s="206">
        <f>ROUND(I176*H176,2)</f>
        <v>0</v>
      </c>
      <c r="BL176" s="15" t="s">
        <v>828</v>
      </c>
      <c r="BM176" s="205" t="s">
        <v>290</v>
      </c>
    </row>
    <row r="177" s="2" customFormat="1" ht="24.15" customHeight="1">
      <c r="A177" s="36"/>
      <c r="B177" s="37"/>
      <c r="C177" s="237" t="s">
        <v>462</v>
      </c>
      <c r="D177" s="237" t="s">
        <v>284</v>
      </c>
      <c r="E177" s="238" t="s">
        <v>1956</v>
      </c>
      <c r="F177" s="239" t="s">
        <v>1957</v>
      </c>
      <c r="G177" s="240" t="s">
        <v>1374</v>
      </c>
      <c r="H177" s="241">
        <v>2</v>
      </c>
      <c r="I177" s="242"/>
      <c r="J177" s="243">
        <f>ROUND(I177*H177,2)</f>
        <v>0</v>
      </c>
      <c r="K177" s="239" t="s">
        <v>19</v>
      </c>
      <c r="L177" s="244"/>
      <c r="M177" s="245" t="s">
        <v>19</v>
      </c>
      <c r="N177" s="246" t="s">
        <v>46</v>
      </c>
      <c r="O177" s="82"/>
      <c r="P177" s="203">
        <f>O177*H177</f>
        <v>0</v>
      </c>
      <c r="Q177" s="203">
        <v>0</v>
      </c>
      <c r="R177" s="203">
        <f>Q177*H177</f>
        <v>0</v>
      </c>
      <c r="S177" s="203">
        <v>0</v>
      </c>
      <c r="T177" s="204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5" t="s">
        <v>1651</v>
      </c>
      <c r="AT177" s="205" t="s">
        <v>284</v>
      </c>
      <c r="AU177" s="205" t="s">
        <v>85</v>
      </c>
      <c r="AY177" s="15" t="s">
        <v>126</v>
      </c>
      <c r="BE177" s="206">
        <f>IF(N177="základní",J177,0)</f>
        <v>0</v>
      </c>
      <c r="BF177" s="206">
        <f>IF(N177="snížená",J177,0)</f>
        <v>0</v>
      </c>
      <c r="BG177" s="206">
        <f>IF(N177="zákl. přenesená",J177,0)</f>
        <v>0</v>
      </c>
      <c r="BH177" s="206">
        <f>IF(N177="sníž. přenesená",J177,0)</f>
        <v>0</v>
      </c>
      <c r="BI177" s="206">
        <f>IF(N177="nulová",J177,0)</f>
        <v>0</v>
      </c>
      <c r="BJ177" s="15" t="s">
        <v>83</v>
      </c>
      <c r="BK177" s="206">
        <f>ROUND(I177*H177,2)</f>
        <v>0</v>
      </c>
      <c r="BL177" s="15" t="s">
        <v>828</v>
      </c>
      <c r="BM177" s="205" t="s">
        <v>993</v>
      </c>
    </row>
    <row r="178" s="2" customFormat="1">
      <c r="A178" s="36"/>
      <c r="B178" s="37"/>
      <c r="C178" s="38"/>
      <c r="D178" s="226" t="s">
        <v>281</v>
      </c>
      <c r="E178" s="38"/>
      <c r="F178" s="236" t="s">
        <v>1958</v>
      </c>
      <c r="G178" s="38"/>
      <c r="H178" s="38"/>
      <c r="I178" s="209"/>
      <c r="J178" s="38"/>
      <c r="K178" s="38"/>
      <c r="L178" s="42"/>
      <c r="M178" s="210"/>
      <c r="N178" s="211"/>
      <c r="O178" s="82"/>
      <c r="P178" s="82"/>
      <c r="Q178" s="82"/>
      <c r="R178" s="82"/>
      <c r="S178" s="82"/>
      <c r="T178" s="83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281</v>
      </c>
      <c r="AU178" s="15" t="s">
        <v>85</v>
      </c>
    </row>
    <row r="179" s="2" customFormat="1" ht="33" customHeight="1">
      <c r="A179" s="36"/>
      <c r="B179" s="37"/>
      <c r="C179" s="237" t="s">
        <v>464</v>
      </c>
      <c r="D179" s="237" t="s">
        <v>284</v>
      </c>
      <c r="E179" s="238" t="s">
        <v>1959</v>
      </c>
      <c r="F179" s="239" t="s">
        <v>1960</v>
      </c>
      <c r="G179" s="240" t="s">
        <v>1374</v>
      </c>
      <c r="H179" s="241">
        <v>6</v>
      </c>
      <c r="I179" s="242"/>
      <c r="J179" s="243">
        <f>ROUND(I179*H179,2)</f>
        <v>0</v>
      </c>
      <c r="K179" s="239" t="s">
        <v>19</v>
      </c>
      <c r="L179" s="244"/>
      <c r="M179" s="245" t="s">
        <v>19</v>
      </c>
      <c r="N179" s="246" t="s">
        <v>46</v>
      </c>
      <c r="O179" s="82"/>
      <c r="P179" s="203">
        <f>O179*H179</f>
        <v>0</v>
      </c>
      <c r="Q179" s="203">
        <v>0</v>
      </c>
      <c r="R179" s="203">
        <f>Q179*H179</f>
        <v>0</v>
      </c>
      <c r="S179" s="203">
        <v>0</v>
      </c>
      <c r="T179" s="204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05" t="s">
        <v>1651</v>
      </c>
      <c r="AT179" s="205" t="s">
        <v>284</v>
      </c>
      <c r="AU179" s="205" t="s">
        <v>85</v>
      </c>
      <c r="AY179" s="15" t="s">
        <v>126</v>
      </c>
      <c r="BE179" s="206">
        <f>IF(N179="základní",J179,0)</f>
        <v>0</v>
      </c>
      <c r="BF179" s="206">
        <f>IF(N179="snížená",J179,0)</f>
        <v>0</v>
      </c>
      <c r="BG179" s="206">
        <f>IF(N179="zákl. přenesená",J179,0)</f>
        <v>0</v>
      </c>
      <c r="BH179" s="206">
        <f>IF(N179="sníž. přenesená",J179,0)</f>
        <v>0</v>
      </c>
      <c r="BI179" s="206">
        <f>IF(N179="nulová",J179,0)</f>
        <v>0</v>
      </c>
      <c r="BJ179" s="15" t="s">
        <v>83</v>
      </c>
      <c r="BK179" s="206">
        <f>ROUND(I179*H179,2)</f>
        <v>0</v>
      </c>
      <c r="BL179" s="15" t="s">
        <v>828</v>
      </c>
      <c r="BM179" s="205" t="s">
        <v>1002</v>
      </c>
    </row>
    <row r="180" s="2" customFormat="1" ht="24.15" customHeight="1">
      <c r="A180" s="36"/>
      <c r="B180" s="37"/>
      <c r="C180" s="237" t="s">
        <v>466</v>
      </c>
      <c r="D180" s="237" t="s">
        <v>284</v>
      </c>
      <c r="E180" s="238" t="s">
        <v>1961</v>
      </c>
      <c r="F180" s="239" t="s">
        <v>1962</v>
      </c>
      <c r="G180" s="240" t="s">
        <v>1374</v>
      </c>
      <c r="H180" s="241">
        <v>6</v>
      </c>
      <c r="I180" s="242"/>
      <c r="J180" s="243">
        <f>ROUND(I180*H180,2)</f>
        <v>0</v>
      </c>
      <c r="K180" s="239" t="s">
        <v>19</v>
      </c>
      <c r="L180" s="244"/>
      <c r="M180" s="245" t="s">
        <v>19</v>
      </c>
      <c r="N180" s="246" t="s">
        <v>46</v>
      </c>
      <c r="O180" s="82"/>
      <c r="P180" s="203">
        <f>O180*H180</f>
        <v>0</v>
      </c>
      <c r="Q180" s="203">
        <v>0</v>
      </c>
      <c r="R180" s="203">
        <f>Q180*H180</f>
        <v>0</v>
      </c>
      <c r="S180" s="203">
        <v>0</v>
      </c>
      <c r="T180" s="204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05" t="s">
        <v>1651</v>
      </c>
      <c r="AT180" s="205" t="s">
        <v>284</v>
      </c>
      <c r="AU180" s="205" t="s">
        <v>85</v>
      </c>
      <c r="AY180" s="15" t="s">
        <v>126</v>
      </c>
      <c r="BE180" s="206">
        <f>IF(N180="základní",J180,0)</f>
        <v>0</v>
      </c>
      <c r="BF180" s="206">
        <f>IF(N180="snížená",J180,0)</f>
        <v>0</v>
      </c>
      <c r="BG180" s="206">
        <f>IF(N180="zákl. přenesená",J180,0)</f>
        <v>0</v>
      </c>
      <c r="BH180" s="206">
        <f>IF(N180="sníž. přenesená",J180,0)</f>
        <v>0</v>
      </c>
      <c r="BI180" s="206">
        <f>IF(N180="nulová",J180,0)</f>
        <v>0</v>
      </c>
      <c r="BJ180" s="15" t="s">
        <v>83</v>
      </c>
      <c r="BK180" s="206">
        <f>ROUND(I180*H180,2)</f>
        <v>0</v>
      </c>
      <c r="BL180" s="15" t="s">
        <v>828</v>
      </c>
      <c r="BM180" s="205" t="s">
        <v>1014</v>
      </c>
    </row>
    <row r="181" s="2" customFormat="1" ht="37.8" customHeight="1">
      <c r="A181" s="36"/>
      <c r="B181" s="37"/>
      <c r="C181" s="237" t="s">
        <v>760</v>
      </c>
      <c r="D181" s="237" t="s">
        <v>284</v>
      </c>
      <c r="E181" s="238" t="s">
        <v>1963</v>
      </c>
      <c r="F181" s="239" t="s">
        <v>1964</v>
      </c>
      <c r="G181" s="240" t="s">
        <v>1374</v>
      </c>
      <c r="H181" s="241">
        <v>6</v>
      </c>
      <c r="I181" s="242"/>
      <c r="J181" s="243">
        <f>ROUND(I181*H181,2)</f>
        <v>0</v>
      </c>
      <c r="K181" s="239" t="s">
        <v>19</v>
      </c>
      <c r="L181" s="244"/>
      <c r="M181" s="245" t="s">
        <v>19</v>
      </c>
      <c r="N181" s="246" t="s">
        <v>46</v>
      </c>
      <c r="O181" s="82"/>
      <c r="P181" s="203">
        <f>O181*H181</f>
        <v>0</v>
      </c>
      <c r="Q181" s="203">
        <v>0</v>
      </c>
      <c r="R181" s="203">
        <f>Q181*H181</f>
        <v>0</v>
      </c>
      <c r="S181" s="203">
        <v>0</v>
      </c>
      <c r="T181" s="204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5" t="s">
        <v>1651</v>
      </c>
      <c r="AT181" s="205" t="s">
        <v>284</v>
      </c>
      <c r="AU181" s="205" t="s">
        <v>85</v>
      </c>
      <c r="AY181" s="15" t="s">
        <v>126</v>
      </c>
      <c r="BE181" s="206">
        <f>IF(N181="základní",J181,0)</f>
        <v>0</v>
      </c>
      <c r="BF181" s="206">
        <f>IF(N181="snížená",J181,0)</f>
        <v>0</v>
      </c>
      <c r="BG181" s="206">
        <f>IF(N181="zákl. přenesená",J181,0)</f>
        <v>0</v>
      </c>
      <c r="BH181" s="206">
        <f>IF(N181="sníž. přenesená",J181,0)</f>
        <v>0</v>
      </c>
      <c r="BI181" s="206">
        <f>IF(N181="nulová",J181,0)</f>
        <v>0</v>
      </c>
      <c r="BJ181" s="15" t="s">
        <v>83</v>
      </c>
      <c r="BK181" s="206">
        <f>ROUND(I181*H181,2)</f>
        <v>0</v>
      </c>
      <c r="BL181" s="15" t="s">
        <v>828</v>
      </c>
      <c r="BM181" s="205" t="s">
        <v>1025</v>
      </c>
    </row>
    <row r="182" s="2" customFormat="1" ht="37.8" customHeight="1">
      <c r="A182" s="36"/>
      <c r="B182" s="37"/>
      <c r="C182" s="237" t="s">
        <v>765</v>
      </c>
      <c r="D182" s="237" t="s">
        <v>284</v>
      </c>
      <c r="E182" s="238" t="s">
        <v>1965</v>
      </c>
      <c r="F182" s="239" t="s">
        <v>1966</v>
      </c>
      <c r="G182" s="240" t="s">
        <v>1374</v>
      </c>
      <c r="H182" s="241">
        <v>6</v>
      </c>
      <c r="I182" s="242"/>
      <c r="J182" s="243">
        <f>ROUND(I182*H182,2)</f>
        <v>0</v>
      </c>
      <c r="K182" s="239" t="s">
        <v>19</v>
      </c>
      <c r="L182" s="244"/>
      <c r="M182" s="245" t="s">
        <v>19</v>
      </c>
      <c r="N182" s="246" t="s">
        <v>46</v>
      </c>
      <c r="O182" s="82"/>
      <c r="P182" s="203">
        <f>O182*H182</f>
        <v>0</v>
      </c>
      <c r="Q182" s="203">
        <v>0</v>
      </c>
      <c r="R182" s="203">
        <f>Q182*H182</f>
        <v>0</v>
      </c>
      <c r="S182" s="203">
        <v>0</v>
      </c>
      <c r="T182" s="204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05" t="s">
        <v>1651</v>
      </c>
      <c r="AT182" s="205" t="s">
        <v>284</v>
      </c>
      <c r="AU182" s="205" t="s">
        <v>85</v>
      </c>
      <c r="AY182" s="15" t="s">
        <v>126</v>
      </c>
      <c r="BE182" s="206">
        <f>IF(N182="základní",J182,0)</f>
        <v>0</v>
      </c>
      <c r="BF182" s="206">
        <f>IF(N182="snížená",J182,0)</f>
        <v>0</v>
      </c>
      <c r="BG182" s="206">
        <f>IF(N182="zákl. přenesená",J182,0)</f>
        <v>0</v>
      </c>
      <c r="BH182" s="206">
        <f>IF(N182="sníž. přenesená",J182,0)</f>
        <v>0</v>
      </c>
      <c r="BI182" s="206">
        <f>IF(N182="nulová",J182,0)</f>
        <v>0</v>
      </c>
      <c r="BJ182" s="15" t="s">
        <v>83</v>
      </c>
      <c r="BK182" s="206">
        <f>ROUND(I182*H182,2)</f>
        <v>0</v>
      </c>
      <c r="BL182" s="15" t="s">
        <v>828</v>
      </c>
      <c r="BM182" s="205" t="s">
        <v>1038</v>
      </c>
    </row>
    <row r="183" s="2" customFormat="1" ht="16.5" customHeight="1">
      <c r="A183" s="36"/>
      <c r="B183" s="37"/>
      <c r="C183" s="237" t="s">
        <v>771</v>
      </c>
      <c r="D183" s="237" t="s">
        <v>284</v>
      </c>
      <c r="E183" s="238" t="s">
        <v>1967</v>
      </c>
      <c r="F183" s="239" t="s">
        <v>1968</v>
      </c>
      <c r="G183" s="240" t="s">
        <v>1422</v>
      </c>
      <c r="H183" s="241">
        <v>1</v>
      </c>
      <c r="I183" s="242"/>
      <c r="J183" s="243">
        <f>ROUND(I183*H183,2)</f>
        <v>0</v>
      </c>
      <c r="K183" s="239" t="s">
        <v>19</v>
      </c>
      <c r="L183" s="244"/>
      <c r="M183" s="245" t="s">
        <v>19</v>
      </c>
      <c r="N183" s="246" t="s">
        <v>46</v>
      </c>
      <c r="O183" s="82"/>
      <c r="P183" s="203">
        <f>O183*H183</f>
        <v>0</v>
      </c>
      <c r="Q183" s="203">
        <v>0</v>
      </c>
      <c r="R183" s="203">
        <f>Q183*H183</f>
        <v>0</v>
      </c>
      <c r="S183" s="203">
        <v>0</v>
      </c>
      <c r="T183" s="204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05" t="s">
        <v>1651</v>
      </c>
      <c r="AT183" s="205" t="s">
        <v>284</v>
      </c>
      <c r="AU183" s="205" t="s">
        <v>85</v>
      </c>
      <c r="AY183" s="15" t="s">
        <v>126</v>
      </c>
      <c r="BE183" s="206">
        <f>IF(N183="základní",J183,0)</f>
        <v>0</v>
      </c>
      <c r="BF183" s="206">
        <f>IF(N183="snížená",J183,0)</f>
        <v>0</v>
      </c>
      <c r="BG183" s="206">
        <f>IF(N183="zákl. přenesená",J183,0)</f>
        <v>0</v>
      </c>
      <c r="BH183" s="206">
        <f>IF(N183="sníž. přenesená",J183,0)</f>
        <v>0</v>
      </c>
      <c r="BI183" s="206">
        <f>IF(N183="nulová",J183,0)</f>
        <v>0</v>
      </c>
      <c r="BJ183" s="15" t="s">
        <v>83</v>
      </c>
      <c r="BK183" s="206">
        <f>ROUND(I183*H183,2)</f>
        <v>0</v>
      </c>
      <c r="BL183" s="15" t="s">
        <v>828</v>
      </c>
      <c r="BM183" s="205" t="s">
        <v>1048</v>
      </c>
    </row>
    <row r="184" s="11" customFormat="1" ht="25.92" customHeight="1">
      <c r="A184" s="11"/>
      <c r="B184" s="180"/>
      <c r="C184" s="181"/>
      <c r="D184" s="182" t="s">
        <v>74</v>
      </c>
      <c r="E184" s="183" t="s">
        <v>1514</v>
      </c>
      <c r="F184" s="183" t="s">
        <v>1969</v>
      </c>
      <c r="G184" s="181"/>
      <c r="H184" s="181"/>
      <c r="I184" s="184"/>
      <c r="J184" s="185">
        <f>BK184</f>
        <v>0</v>
      </c>
      <c r="K184" s="181"/>
      <c r="L184" s="186"/>
      <c r="M184" s="187"/>
      <c r="N184" s="188"/>
      <c r="O184" s="188"/>
      <c r="P184" s="189">
        <f>P185+P206+P223+P229+P232+P243+P247+P254+P256+P258</f>
        <v>0</v>
      </c>
      <c r="Q184" s="188"/>
      <c r="R184" s="189">
        <f>R185+R206+R223+R229+R232+R243+R247+R254+R256+R258</f>
        <v>0</v>
      </c>
      <c r="S184" s="188"/>
      <c r="T184" s="190">
        <f>T185+T206+T223+T229+T232+T243+T247+T254+T256+T258</f>
        <v>0</v>
      </c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R184" s="191" t="s">
        <v>140</v>
      </c>
      <c r="AT184" s="192" t="s">
        <v>74</v>
      </c>
      <c r="AU184" s="192" t="s">
        <v>75</v>
      </c>
      <c r="AY184" s="191" t="s">
        <v>126</v>
      </c>
      <c r="BK184" s="193">
        <f>BK185+BK206+BK223+BK229+BK232+BK243+BK247+BK254+BK256+BK258</f>
        <v>0</v>
      </c>
    </row>
    <row r="185" s="11" customFormat="1" ht="22.8" customHeight="1">
      <c r="A185" s="11"/>
      <c r="B185" s="180"/>
      <c r="C185" s="181"/>
      <c r="D185" s="182" t="s">
        <v>74</v>
      </c>
      <c r="E185" s="222" t="s">
        <v>1563</v>
      </c>
      <c r="F185" s="222" t="s">
        <v>1970</v>
      </c>
      <c r="G185" s="181"/>
      <c r="H185" s="181"/>
      <c r="I185" s="184"/>
      <c r="J185" s="223">
        <f>BK185</f>
        <v>0</v>
      </c>
      <c r="K185" s="181"/>
      <c r="L185" s="186"/>
      <c r="M185" s="187"/>
      <c r="N185" s="188"/>
      <c r="O185" s="188"/>
      <c r="P185" s="189">
        <f>SUM(P186:P205)</f>
        <v>0</v>
      </c>
      <c r="Q185" s="188"/>
      <c r="R185" s="189">
        <f>SUM(R186:R205)</f>
        <v>0</v>
      </c>
      <c r="S185" s="188"/>
      <c r="T185" s="190">
        <f>SUM(T186:T205)</f>
        <v>0</v>
      </c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R185" s="191" t="s">
        <v>140</v>
      </c>
      <c r="AT185" s="192" t="s">
        <v>74</v>
      </c>
      <c r="AU185" s="192" t="s">
        <v>83</v>
      </c>
      <c r="AY185" s="191" t="s">
        <v>126</v>
      </c>
      <c r="BK185" s="193">
        <f>SUM(BK186:BK205)</f>
        <v>0</v>
      </c>
    </row>
    <row r="186" s="2" customFormat="1" ht="24.15" customHeight="1">
      <c r="A186" s="36"/>
      <c r="B186" s="37"/>
      <c r="C186" s="237" t="s">
        <v>777</v>
      </c>
      <c r="D186" s="237" t="s">
        <v>284</v>
      </c>
      <c r="E186" s="238" t="s">
        <v>1971</v>
      </c>
      <c r="F186" s="239" t="s">
        <v>1972</v>
      </c>
      <c r="G186" s="240" t="s">
        <v>266</v>
      </c>
      <c r="H186" s="241">
        <v>3</v>
      </c>
      <c r="I186" s="242"/>
      <c r="J186" s="243">
        <f>ROUND(I186*H186,2)</f>
        <v>0</v>
      </c>
      <c r="K186" s="239" t="s">
        <v>19</v>
      </c>
      <c r="L186" s="244"/>
      <c r="M186" s="245" t="s">
        <v>19</v>
      </c>
      <c r="N186" s="246" t="s">
        <v>46</v>
      </c>
      <c r="O186" s="82"/>
      <c r="P186" s="203">
        <f>O186*H186</f>
        <v>0</v>
      </c>
      <c r="Q186" s="203">
        <v>0</v>
      </c>
      <c r="R186" s="203">
        <f>Q186*H186</f>
        <v>0</v>
      </c>
      <c r="S186" s="203">
        <v>0</v>
      </c>
      <c r="T186" s="204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05" t="s">
        <v>1651</v>
      </c>
      <c r="AT186" s="205" t="s">
        <v>284</v>
      </c>
      <c r="AU186" s="205" t="s">
        <v>85</v>
      </c>
      <c r="AY186" s="15" t="s">
        <v>126</v>
      </c>
      <c r="BE186" s="206">
        <f>IF(N186="základní",J186,0)</f>
        <v>0</v>
      </c>
      <c r="BF186" s="206">
        <f>IF(N186="snížená",J186,0)</f>
        <v>0</v>
      </c>
      <c r="BG186" s="206">
        <f>IF(N186="zákl. přenesená",J186,0)</f>
        <v>0</v>
      </c>
      <c r="BH186" s="206">
        <f>IF(N186="sníž. přenesená",J186,0)</f>
        <v>0</v>
      </c>
      <c r="BI186" s="206">
        <f>IF(N186="nulová",J186,0)</f>
        <v>0</v>
      </c>
      <c r="BJ186" s="15" t="s">
        <v>83</v>
      </c>
      <c r="BK186" s="206">
        <f>ROUND(I186*H186,2)</f>
        <v>0</v>
      </c>
      <c r="BL186" s="15" t="s">
        <v>828</v>
      </c>
      <c r="BM186" s="205" t="s">
        <v>1061</v>
      </c>
    </row>
    <row r="187" s="2" customFormat="1" ht="24.15" customHeight="1">
      <c r="A187" s="36"/>
      <c r="B187" s="37"/>
      <c r="C187" s="237" t="s">
        <v>783</v>
      </c>
      <c r="D187" s="237" t="s">
        <v>284</v>
      </c>
      <c r="E187" s="238" t="s">
        <v>1973</v>
      </c>
      <c r="F187" s="239" t="s">
        <v>1974</v>
      </c>
      <c r="G187" s="240" t="s">
        <v>266</v>
      </c>
      <c r="H187" s="241">
        <v>6</v>
      </c>
      <c r="I187" s="242"/>
      <c r="J187" s="243">
        <f>ROUND(I187*H187,2)</f>
        <v>0</v>
      </c>
      <c r="K187" s="239" t="s">
        <v>19</v>
      </c>
      <c r="L187" s="244"/>
      <c r="M187" s="245" t="s">
        <v>19</v>
      </c>
      <c r="N187" s="246" t="s">
        <v>46</v>
      </c>
      <c r="O187" s="82"/>
      <c r="P187" s="203">
        <f>O187*H187</f>
        <v>0</v>
      </c>
      <c r="Q187" s="203">
        <v>0</v>
      </c>
      <c r="R187" s="203">
        <f>Q187*H187</f>
        <v>0</v>
      </c>
      <c r="S187" s="203">
        <v>0</v>
      </c>
      <c r="T187" s="204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05" t="s">
        <v>1651</v>
      </c>
      <c r="AT187" s="205" t="s">
        <v>284</v>
      </c>
      <c r="AU187" s="205" t="s">
        <v>85</v>
      </c>
      <c r="AY187" s="15" t="s">
        <v>126</v>
      </c>
      <c r="BE187" s="206">
        <f>IF(N187="základní",J187,0)</f>
        <v>0</v>
      </c>
      <c r="BF187" s="206">
        <f>IF(N187="snížená",J187,0)</f>
        <v>0</v>
      </c>
      <c r="BG187" s="206">
        <f>IF(N187="zákl. přenesená",J187,0)</f>
        <v>0</v>
      </c>
      <c r="BH187" s="206">
        <f>IF(N187="sníž. přenesená",J187,0)</f>
        <v>0</v>
      </c>
      <c r="BI187" s="206">
        <f>IF(N187="nulová",J187,0)</f>
        <v>0</v>
      </c>
      <c r="BJ187" s="15" t="s">
        <v>83</v>
      </c>
      <c r="BK187" s="206">
        <f>ROUND(I187*H187,2)</f>
        <v>0</v>
      </c>
      <c r="BL187" s="15" t="s">
        <v>828</v>
      </c>
      <c r="BM187" s="205" t="s">
        <v>1071</v>
      </c>
    </row>
    <row r="188" s="2" customFormat="1" ht="24.15" customHeight="1">
      <c r="A188" s="36"/>
      <c r="B188" s="37"/>
      <c r="C188" s="237" t="s">
        <v>789</v>
      </c>
      <c r="D188" s="237" t="s">
        <v>284</v>
      </c>
      <c r="E188" s="238" t="s">
        <v>1975</v>
      </c>
      <c r="F188" s="239" t="s">
        <v>1976</v>
      </c>
      <c r="G188" s="240" t="s">
        <v>266</v>
      </c>
      <c r="H188" s="241">
        <v>6</v>
      </c>
      <c r="I188" s="242"/>
      <c r="J188" s="243">
        <f>ROUND(I188*H188,2)</f>
        <v>0</v>
      </c>
      <c r="K188" s="239" t="s">
        <v>19</v>
      </c>
      <c r="L188" s="244"/>
      <c r="M188" s="245" t="s">
        <v>19</v>
      </c>
      <c r="N188" s="246" t="s">
        <v>46</v>
      </c>
      <c r="O188" s="82"/>
      <c r="P188" s="203">
        <f>O188*H188</f>
        <v>0</v>
      </c>
      <c r="Q188" s="203">
        <v>0</v>
      </c>
      <c r="R188" s="203">
        <f>Q188*H188</f>
        <v>0</v>
      </c>
      <c r="S188" s="203">
        <v>0</v>
      </c>
      <c r="T188" s="204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05" t="s">
        <v>1651</v>
      </c>
      <c r="AT188" s="205" t="s">
        <v>284</v>
      </c>
      <c r="AU188" s="205" t="s">
        <v>85</v>
      </c>
      <c r="AY188" s="15" t="s">
        <v>126</v>
      </c>
      <c r="BE188" s="206">
        <f>IF(N188="základní",J188,0)</f>
        <v>0</v>
      </c>
      <c r="BF188" s="206">
        <f>IF(N188="snížená",J188,0)</f>
        <v>0</v>
      </c>
      <c r="BG188" s="206">
        <f>IF(N188="zákl. přenesená",J188,0)</f>
        <v>0</v>
      </c>
      <c r="BH188" s="206">
        <f>IF(N188="sníž. přenesená",J188,0)</f>
        <v>0</v>
      </c>
      <c r="BI188" s="206">
        <f>IF(N188="nulová",J188,0)</f>
        <v>0</v>
      </c>
      <c r="BJ188" s="15" t="s">
        <v>83</v>
      </c>
      <c r="BK188" s="206">
        <f>ROUND(I188*H188,2)</f>
        <v>0</v>
      </c>
      <c r="BL188" s="15" t="s">
        <v>828</v>
      </c>
      <c r="BM188" s="205" t="s">
        <v>1081</v>
      </c>
    </row>
    <row r="189" s="2" customFormat="1" ht="24.15" customHeight="1">
      <c r="A189" s="36"/>
      <c r="B189" s="37"/>
      <c r="C189" s="237" t="s">
        <v>794</v>
      </c>
      <c r="D189" s="237" t="s">
        <v>284</v>
      </c>
      <c r="E189" s="238" t="s">
        <v>1977</v>
      </c>
      <c r="F189" s="239" t="s">
        <v>1978</v>
      </c>
      <c r="G189" s="240" t="s">
        <v>266</v>
      </c>
      <c r="H189" s="241">
        <v>30</v>
      </c>
      <c r="I189" s="242"/>
      <c r="J189" s="243">
        <f>ROUND(I189*H189,2)</f>
        <v>0</v>
      </c>
      <c r="K189" s="239" t="s">
        <v>19</v>
      </c>
      <c r="L189" s="244"/>
      <c r="M189" s="245" t="s">
        <v>19</v>
      </c>
      <c r="N189" s="246" t="s">
        <v>46</v>
      </c>
      <c r="O189" s="82"/>
      <c r="P189" s="203">
        <f>O189*H189</f>
        <v>0</v>
      </c>
      <c r="Q189" s="203">
        <v>0</v>
      </c>
      <c r="R189" s="203">
        <f>Q189*H189</f>
        <v>0</v>
      </c>
      <c r="S189" s="203">
        <v>0</v>
      </c>
      <c r="T189" s="204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05" t="s">
        <v>1651</v>
      </c>
      <c r="AT189" s="205" t="s">
        <v>284</v>
      </c>
      <c r="AU189" s="205" t="s">
        <v>85</v>
      </c>
      <c r="AY189" s="15" t="s">
        <v>126</v>
      </c>
      <c r="BE189" s="206">
        <f>IF(N189="základní",J189,0)</f>
        <v>0</v>
      </c>
      <c r="BF189" s="206">
        <f>IF(N189="snížená",J189,0)</f>
        <v>0</v>
      </c>
      <c r="BG189" s="206">
        <f>IF(N189="zákl. přenesená",J189,0)</f>
        <v>0</v>
      </c>
      <c r="BH189" s="206">
        <f>IF(N189="sníž. přenesená",J189,0)</f>
        <v>0</v>
      </c>
      <c r="BI189" s="206">
        <f>IF(N189="nulová",J189,0)</f>
        <v>0</v>
      </c>
      <c r="BJ189" s="15" t="s">
        <v>83</v>
      </c>
      <c r="BK189" s="206">
        <f>ROUND(I189*H189,2)</f>
        <v>0</v>
      </c>
      <c r="BL189" s="15" t="s">
        <v>828</v>
      </c>
      <c r="BM189" s="205" t="s">
        <v>1092</v>
      </c>
    </row>
    <row r="190" s="2" customFormat="1" ht="24.15" customHeight="1">
      <c r="A190" s="36"/>
      <c r="B190" s="37"/>
      <c r="C190" s="237" t="s">
        <v>800</v>
      </c>
      <c r="D190" s="237" t="s">
        <v>284</v>
      </c>
      <c r="E190" s="238" t="s">
        <v>1979</v>
      </c>
      <c r="F190" s="239" t="s">
        <v>1980</v>
      </c>
      <c r="G190" s="240" t="s">
        <v>266</v>
      </c>
      <c r="H190" s="241">
        <v>18</v>
      </c>
      <c r="I190" s="242"/>
      <c r="J190" s="243">
        <f>ROUND(I190*H190,2)</f>
        <v>0</v>
      </c>
      <c r="K190" s="239" t="s">
        <v>19</v>
      </c>
      <c r="L190" s="244"/>
      <c r="M190" s="245" t="s">
        <v>19</v>
      </c>
      <c r="N190" s="246" t="s">
        <v>46</v>
      </c>
      <c r="O190" s="82"/>
      <c r="P190" s="203">
        <f>O190*H190</f>
        <v>0</v>
      </c>
      <c r="Q190" s="203">
        <v>0</v>
      </c>
      <c r="R190" s="203">
        <f>Q190*H190</f>
        <v>0</v>
      </c>
      <c r="S190" s="203">
        <v>0</v>
      </c>
      <c r="T190" s="204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05" t="s">
        <v>1651</v>
      </c>
      <c r="AT190" s="205" t="s">
        <v>284</v>
      </c>
      <c r="AU190" s="205" t="s">
        <v>85</v>
      </c>
      <c r="AY190" s="15" t="s">
        <v>126</v>
      </c>
      <c r="BE190" s="206">
        <f>IF(N190="základní",J190,0)</f>
        <v>0</v>
      </c>
      <c r="BF190" s="206">
        <f>IF(N190="snížená",J190,0)</f>
        <v>0</v>
      </c>
      <c r="BG190" s="206">
        <f>IF(N190="zákl. přenesená",J190,0)</f>
        <v>0</v>
      </c>
      <c r="BH190" s="206">
        <f>IF(N190="sníž. přenesená",J190,0)</f>
        <v>0</v>
      </c>
      <c r="BI190" s="206">
        <f>IF(N190="nulová",J190,0)</f>
        <v>0</v>
      </c>
      <c r="BJ190" s="15" t="s">
        <v>83</v>
      </c>
      <c r="BK190" s="206">
        <f>ROUND(I190*H190,2)</f>
        <v>0</v>
      </c>
      <c r="BL190" s="15" t="s">
        <v>828</v>
      </c>
      <c r="BM190" s="205" t="s">
        <v>1100</v>
      </c>
    </row>
    <row r="191" s="2" customFormat="1" ht="24.15" customHeight="1">
      <c r="A191" s="36"/>
      <c r="B191" s="37"/>
      <c r="C191" s="237" t="s">
        <v>806</v>
      </c>
      <c r="D191" s="237" t="s">
        <v>284</v>
      </c>
      <c r="E191" s="238" t="s">
        <v>1981</v>
      </c>
      <c r="F191" s="239" t="s">
        <v>1982</v>
      </c>
      <c r="G191" s="240" t="s">
        <v>266</v>
      </c>
      <c r="H191" s="241">
        <v>24</v>
      </c>
      <c r="I191" s="242"/>
      <c r="J191" s="243">
        <f>ROUND(I191*H191,2)</f>
        <v>0</v>
      </c>
      <c r="K191" s="239" t="s">
        <v>19</v>
      </c>
      <c r="L191" s="244"/>
      <c r="M191" s="245" t="s">
        <v>19</v>
      </c>
      <c r="N191" s="246" t="s">
        <v>46</v>
      </c>
      <c r="O191" s="82"/>
      <c r="P191" s="203">
        <f>O191*H191</f>
        <v>0</v>
      </c>
      <c r="Q191" s="203">
        <v>0</v>
      </c>
      <c r="R191" s="203">
        <f>Q191*H191</f>
        <v>0</v>
      </c>
      <c r="S191" s="203">
        <v>0</v>
      </c>
      <c r="T191" s="204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05" t="s">
        <v>1651</v>
      </c>
      <c r="AT191" s="205" t="s">
        <v>284</v>
      </c>
      <c r="AU191" s="205" t="s">
        <v>85</v>
      </c>
      <c r="AY191" s="15" t="s">
        <v>126</v>
      </c>
      <c r="BE191" s="206">
        <f>IF(N191="základní",J191,0)</f>
        <v>0</v>
      </c>
      <c r="BF191" s="206">
        <f>IF(N191="snížená",J191,0)</f>
        <v>0</v>
      </c>
      <c r="BG191" s="206">
        <f>IF(N191="zákl. přenesená",J191,0)</f>
        <v>0</v>
      </c>
      <c r="BH191" s="206">
        <f>IF(N191="sníž. přenesená",J191,0)</f>
        <v>0</v>
      </c>
      <c r="BI191" s="206">
        <f>IF(N191="nulová",J191,0)</f>
        <v>0</v>
      </c>
      <c r="BJ191" s="15" t="s">
        <v>83</v>
      </c>
      <c r="BK191" s="206">
        <f>ROUND(I191*H191,2)</f>
        <v>0</v>
      </c>
      <c r="BL191" s="15" t="s">
        <v>828</v>
      </c>
      <c r="BM191" s="205" t="s">
        <v>1108</v>
      </c>
    </row>
    <row r="192" s="2" customFormat="1" ht="24.15" customHeight="1">
      <c r="A192" s="36"/>
      <c r="B192" s="37"/>
      <c r="C192" s="237" t="s">
        <v>811</v>
      </c>
      <c r="D192" s="237" t="s">
        <v>284</v>
      </c>
      <c r="E192" s="238" t="s">
        <v>1983</v>
      </c>
      <c r="F192" s="239" t="s">
        <v>1984</v>
      </c>
      <c r="G192" s="240" t="s">
        <v>266</v>
      </c>
      <c r="H192" s="241">
        <v>12</v>
      </c>
      <c r="I192" s="242"/>
      <c r="J192" s="243">
        <f>ROUND(I192*H192,2)</f>
        <v>0</v>
      </c>
      <c r="K192" s="239" t="s">
        <v>19</v>
      </c>
      <c r="L192" s="244"/>
      <c r="M192" s="245" t="s">
        <v>19</v>
      </c>
      <c r="N192" s="246" t="s">
        <v>46</v>
      </c>
      <c r="O192" s="82"/>
      <c r="P192" s="203">
        <f>O192*H192</f>
        <v>0</v>
      </c>
      <c r="Q192" s="203">
        <v>0</v>
      </c>
      <c r="R192" s="203">
        <f>Q192*H192</f>
        <v>0</v>
      </c>
      <c r="S192" s="203">
        <v>0</v>
      </c>
      <c r="T192" s="204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05" t="s">
        <v>1651</v>
      </c>
      <c r="AT192" s="205" t="s">
        <v>284</v>
      </c>
      <c r="AU192" s="205" t="s">
        <v>85</v>
      </c>
      <c r="AY192" s="15" t="s">
        <v>126</v>
      </c>
      <c r="BE192" s="206">
        <f>IF(N192="základní",J192,0)</f>
        <v>0</v>
      </c>
      <c r="BF192" s="206">
        <f>IF(N192="snížená",J192,0)</f>
        <v>0</v>
      </c>
      <c r="BG192" s="206">
        <f>IF(N192="zákl. přenesená",J192,0)</f>
        <v>0</v>
      </c>
      <c r="BH192" s="206">
        <f>IF(N192="sníž. přenesená",J192,0)</f>
        <v>0</v>
      </c>
      <c r="BI192" s="206">
        <f>IF(N192="nulová",J192,0)</f>
        <v>0</v>
      </c>
      <c r="BJ192" s="15" t="s">
        <v>83</v>
      </c>
      <c r="BK192" s="206">
        <f>ROUND(I192*H192,2)</f>
        <v>0</v>
      </c>
      <c r="BL192" s="15" t="s">
        <v>828</v>
      </c>
      <c r="BM192" s="205" t="s">
        <v>1119</v>
      </c>
    </row>
    <row r="193" s="2" customFormat="1" ht="24.15" customHeight="1">
      <c r="A193" s="36"/>
      <c r="B193" s="37"/>
      <c r="C193" s="237" t="s">
        <v>816</v>
      </c>
      <c r="D193" s="237" t="s">
        <v>284</v>
      </c>
      <c r="E193" s="238" t="s">
        <v>1985</v>
      </c>
      <c r="F193" s="239" t="s">
        <v>1986</v>
      </c>
      <c r="G193" s="240" t="s">
        <v>1374</v>
      </c>
      <c r="H193" s="241">
        <v>4</v>
      </c>
      <c r="I193" s="242"/>
      <c r="J193" s="243">
        <f>ROUND(I193*H193,2)</f>
        <v>0</v>
      </c>
      <c r="K193" s="239" t="s">
        <v>19</v>
      </c>
      <c r="L193" s="244"/>
      <c r="M193" s="245" t="s">
        <v>19</v>
      </c>
      <c r="N193" s="246" t="s">
        <v>46</v>
      </c>
      <c r="O193" s="82"/>
      <c r="P193" s="203">
        <f>O193*H193</f>
        <v>0</v>
      </c>
      <c r="Q193" s="203">
        <v>0</v>
      </c>
      <c r="R193" s="203">
        <f>Q193*H193</f>
        <v>0</v>
      </c>
      <c r="S193" s="203">
        <v>0</v>
      </c>
      <c r="T193" s="204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05" t="s">
        <v>1651</v>
      </c>
      <c r="AT193" s="205" t="s">
        <v>284</v>
      </c>
      <c r="AU193" s="205" t="s">
        <v>85</v>
      </c>
      <c r="AY193" s="15" t="s">
        <v>126</v>
      </c>
      <c r="BE193" s="206">
        <f>IF(N193="základní",J193,0)</f>
        <v>0</v>
      </c>
      <c r="BF193" s="206">
        <f>IF(N193="snížená",J193,0)</f>
        <v>0</v>
      </c>
      <c r="BG193" s="206">
        <f>IF(N193="zákl. přenesená",J193,0)</f>
        <v>0</v>
      </c>
      <c r="BH193" s="206">
        <f>IF(N193="sníž. přenesená",J193,0)</f>
        <v>0</v>
      </c>
      <c r="BI193" s="206">
        <f>IF(N193="nulová",J193,0)</f>
        <v>0</v>
      </c>
      <c r="BJ193" s="15" t="s">
        <v>83</v>
      </c>
      <c r="BK193" s="206">
        <f>ROUND(I193*H193,2)</f>
        <v>0</v>
      </c>
      <c r="BL193" s="15" t="s">
        <v>828</v>
      </c>
      <c r="BM193" s="205" t="s">
        <v>1133</v>
      </c>
    </row>
    <row r="194" s="2" customFormat="1" ht="24.15" customHeight="1">
      <c r="A194" s="36"/>
      <c r="B194" s="37"/>
      <c r="C194" s="237" t="s">
        <v>822</v>
      </c>
      <c r="D194" s="237" t="s">
        <v>284</v>
      </c>
      <c r="E194" s="238" t="s">
        <v>1987</v>
      </c>
      <c r="F194" s="239" t="s">
        <v>1988</v>
      </c>
      <c r="G194" s="240" t="s">
        <v>1374</v>
      </c>
      <c r="H194" s="241">
        <v>3</v>
      </c>
      <c r="I194" s="242"/>
      <c r="J194" s="243">
        <f>ROUND(I194*H194,2)</f>
        <v>0</v>
      </c>
      <c r="K194" s="239" t="s">
        <v>19</v>
      </c>
      <c r="L194" s="244"/>
      <c r="M194" s="245" t="s">
        <v>19</v>
      </c>
      <c r="N194" s="246" t="s">
        <v>46</v>
      </c>
      <c r="O194" s="82"/>
      <c r="P194" s="203">
        <f>O194*H194</f>
        <v>0</v>
      </c>
      <c r="Q194" s="203">
        <v>0</v>
      </c>
      <c r="R194" s="203">
        <f>Q194*H194</f>
        <v>0</v>
      </c>
      <c r="S194" s="203">
        <v>0</v>
      </c>
      <c r="T194" s="204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05" t="s">
        <v>1651</v>
      </c>
      <c r="AT194" s="205" t="s">
        <v>284</v>
      </c>
      <c r="AU194" s="205" t="s">
        <v>85</v>
      </c>
      <c r="AY194" s="15" t="s">
        <v>126</v>
      </c>
      <c r="BE194" s="206">
        <f>IF(N194="základní",J194,0)</f>
        <v>0</v>
      </c>
      <c r="BF194" s="206">
        <f>IF(N194="snížená",J194,0)</f>
        <v>0</v>
      </c>
      <c r="BG194" s="206">
        <f>IF(N194="zákl. přenesená",J194,0)</f>
        <v>0</v>
      </c>
      <c r="BH194" s="206">
        <f>IF(N194="sníž. přenesená",J194,0)</f>
        <v>0</v>
      </c>
      <c r="BI194" s="206">
        <f>IF(N194="nulová",J194,0)</f>
        <v>0</v>
      </c>
      <c r="BJ194" s="15" t="s">
        <v>83</v>
      </c>
      <c r="BK194" s="206">
        <f>ROUND(I194*H194,2)</f>
        <v>0</v>
      </c>
      <c r="BL194" s="15" t="s">
        <v>828</v>
      </c>
      <c r="BM194" s="205" t="s">
        <v>1143</v>
      </c>
    </row>
    <row r="195" s="2" customFormat="1" ht="24.15" customHeight="1">
      <c r="A195" s="36"/>
      <c r="B195" s="37"/>
      <c r="C195" s="237" t="s">
        <v>828</v>
      </c>
      <c r="D195" s="237" t="s">
        <v>284</v>
      </c>
      <c r="E195" s="238" t="s">
        <v>1989</v>
      </c>
      <c r="F195" s="239" t="s">
        <v>1990</v>
      </c>
      <c r="G195" s="240" t="s">
        <v>1374</v>
      </c>
      <c r="H195" s="241">
        <v>6</v>
      </c>
      <c r="I195" s="242"/>
      <c r="J195" s="243">
        <f>ROUND(I195*H195,2)</f>
        <v>0</v>
      </c>
      <c r="K195" s="239" t="s">
        <v>19</v>
      </c>
      <c r="L195" s="244"/>
      <c r="M195" s="245" t="s">
        <v>19</v>
      </c>
      <c r="N195" s="246" t="s">
        <v>46</v>
      </c>
      <c r="O195" s="82"/>
      <c r="P195" s="203">
        <f>O195*H195</f>
        <v>0</v>
      </c>
      <c r="Q195" s="203">
        <v>0</v>
      </c>
      <c r="R195" s="203">
        <f>Q195*H195</f>
        <v>0</v>
      </c>
      <c r="S195" s="203">
        <v>0</v>
      </c>
      <c r="T195" s="204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05" t="s">
        <v>1651</v>
      </c>
      <c r="AT195" s="205" t="s">
        <v>284</v>
      </c>
      <c r="AU195" s="205" t="s">
        <v>85</v>
      </c>
      <c r="AY195" s="15" t="s">
        <v>126</v>
      </c>
      <c r="BE195" s="206">
        <f>IF(N195="základní",J195,0)</f>
        <v>0</v>
      </c>
      <c r="BF195" s="206">
        <f>IF(N195="snížená",J195,0)</f>
        <v>0</v>
      </c>
      <c r="BG195" s="206">
        <f>IF(N195="zákl. přenesená",J195,0)</f>
        <v>0</v>
      </c>
      <c r="BH195" s="206">
        <f>IF(N195="sníž. přenesená",J195,0)</f>
        <v>0</v>
      </c>
      <c r="BI195" s="206">
        <f>IF(N195="nulová",J195,0)</f>
        <v>0</v>
      </c>
      <c r="BJ195" s="15" t="s">
        <v>83</v>
      </c>
      <c r="BK195" s="206">
        <f>ROUND(I195*H195,2)</f>
        <v>0</v>
      </c>
      <c r="BL195" s="15" t="s">
        <v>828</v>
      </c>
      <c r="BM195" s="205" t="s">
        <v>1153</v>
      </c>
    </row>
    <row r="196" s="2" customFormat="1" ht="24.15" customHeight="1">
      <c r="A196" s="36"/>
      <c r="B196" s="37"/>
      <c r="C196" s="237" t="s">
        <v>833</v>
      </c>
      <c r="D196" s="237" t="s">
        <v>284</v>
      </c>
      <c r="E196" s="238" t="s">
        <v>1991</v>
      </c>
      <c r="F196" s="239" t="s">
        <v>1992</v>
      </c>
      <c r="G196" s="240" t="s">
        <v>1374</v>
      </c>
      <c r="H196" s="241">
        <v>10</v>
      </c>
      <c r="I196" s="242"/>
      <c r="J196" s="243">
        <f>ROUND(I196*H196,2)</f>
        <v>0</v>
      </c>
      <c r="K196" s="239" t="s">
        <v>19</v>
      </c>
      <c r="L196" s="244"/>
      <c r="M196" s="245" t="s">
        <v>19</v>
      </c>
      <c r="N196" s="246" t="s">
        <v>46</v>
      </c>
      <c r="O196" s="82"/>
      <c r="P196" s="203">
        <f>O196*H196</f>
        <v>0</v>
      </c>
      <c r="Q196" s="203">
        <v>0</v>
      </c>
      <c r="R196" s="203">
        <f>Q196*H196</f>
        <v>0</v>
      </c>
      <c r="S196" s="203">
        <v>0</v>
      </c>
      <c r="T196" s="204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05" t="s">
        <v>1651</v>
      </c>
      <c r="AT196" s="205" t="s">
        <v>284</v>
      </c>
      <c r="AU196" s="205" t="s">
        <v>85</v>
      </c>
      <c r="AY196" s="15" t="s">
        <v>126</v>
      </c>
      <c r="BE196" s="206">
        <f>IF(N196="základní",J196,0)</f>
        <v>0</v>
      </c>
      <c r="BF196" s="206">
        <f>IF(N196="snížená",J196,0)</f>
        <v>0</v>
      </c>
      <c r="BG196" s="206">
        <f>IF(N196="zákl. přenesená",J196,0)</f>
        <v>0</v>
      </c>
      <c r="BH196" s="206">
        <f>IF(N196="sníž. přenesená",J196,0)</f>
        <v>0</v>
      </c>
      <c r="BI196" s="206">
        <f>IF(N196="nulová",J196,0)</f>
        <v>0</v>
      </c>
      <c r="BJ196" s="15" t="s">
        <v>83</v>
      </c>
      <c r="BK196" s="206">
        <f>ROUND(I196*H196,2)</f>
        <v>0</v>
      </c>
      <c r="BL196" s="15" t="s">
        <v>828</v>
      </c>
      <c r="BM196" s="205" t="s">
        <v>1163</v>
      </c>
    </row>
    <row r="197" s="2" customFormat="1" ht="24.15" customHeight="1">
      <c r="A197" s="36"/>
      <c r="B197" s="37"/>
      <c r="C197" s="237" t="s">
        <v>838</v>
      </c>
      <c r="D197" s="237" t="s">
        <v>284</v>
      </c>
      <c r="E197" s="238" t="s">
        <v>1993</v>
      </c>
      <c r="F197" s="239" t="s">
        <v>1994</v>
      </c>
      <c r="G197" s="240" t="s">
        <v>1374</v>
      </c>
      <c r="H197" s="241">
        <v>9</v>
      </c>
      <c r="I197" s="242"/>
      <c r="J197" s="243">
        <f>ROUND(I197*H197,2)</f>
        <v>0</v>
      </c>
      <c r="K197" s="239" t="s">
        <v>19</v>
      </c>
      <c r="L197" s="244"/>
      <c r="M197" s="245" t="s">
        <v>19</v>
      </c>
      <c r="N197" s="246" t="s">
        <v>46</v>
      </c>
      <c r="O197" s="82"/>
      <c r="P197" s="203">
        <f>O197*H197</f>
        <v>0</v>
      </c>
      <c r="Q197" s="203">
        <v>0</v>
      </c>
      <c r="R197" s="203">
        <f>Q197*H197</f>
        <v>0</v>
      </c>
      <c r="S197" s="203">
        <v>0</v>
      </c>
      <c r="T197" s="204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05" t="s">
        <v>1651</v>
      </c>
      <c r="AT197" s="205" t="s">
        <v>284</v>
      </c>
      <c r="AU197" s="205" t="s">
        <v>85</v>
      </c>
      <c r="AY197" s="15" t="s">
        <v>126</v>
      </c>
      <c r="BE197" s="206">
        <f>IF(N197="základní",J197,0)</f>
        <v>0</v>
      </c>
      <c r="BF197" s="206">
        <f>IF(N197="snížená",J197,0)</f>
        <v>0</v>
      </c>
      <c r="BG197" s="206">
        <f>IF(N197="zákl. přenesená",J197,0)</f>
        <v>0</v>
      </c>
      <c r="BH197" s="206">
        <f>IF(N197="sníž. přenesená",J197,0)</f>
        <v>0</v>
      </c>
      <c r="BI197" s="206">
        <f>IF(N197="nulová",J197,0)</f>
        <v>0</v>
      </c>
      <c r="BJ197" s="15" t="s">
        <v>83</v>
      </c>
      <c r="BK197" s="206">
        <f>ROUND(I197*H197,2)</f>
        <v>0</v>
      </c>
      <c r="BL197" s="15" t="s">
        <v>828</v>
      </c>
      <c r="BM197" s="205" t="s">
        <v>1174</v>
      </c>
    </row>
    <row r="198" s="2" customFormat="1" ht="24.15" customHeight="1">
      <c r="A198" s="36"/>
      <c r="B198" s="37"/>
      <c r="C198" s="237" t="s">
        <v>843</v>
      </c>
      <c r="D198" s="237" t="s">
        <v>284</v>
      </c>
      <c r="E198" s="238" t="s">
        <v>1995</v>
      </c>
      <c r="F198" s="239" t="s">
        <v>1996</v>
      </c>
      <c r="G198" s="240" t="s">
        <v>1374</v>
      </c>
      <c r="H198" s="241">
        <v>12</v>
      </c>
      <c r="I198" s="242"/>
      <c r="J198" s="243">
        <f>ROUND(I198*H198,2)</f>
        <v>0</v>
      </c>
      <c r="K198" s="239" t="s">
        <v>19</v>
      </c>
      <c r="L198" s="244"/>
      <c r="M198" s="245" t="s">
        <v>19</v>
      </c>
      <c r="N198" s="246" t="s">
        <v>46</v>
      </c>
      <c r="O198" s="82"/>
      <c r="P198" s="203">
        <f>O198*H198</f>
        <v>0</v>
      </c>
      <c r="Q198" s="203">
        <v>0</v>
      </c>
      <c r="R198" s="203">
        <f>Q198*H198</f>
        <v>0</v>
      </c>
      <c r="S198" s="203">
        <v>0</v>
      </c>
      <c r="T198" s="204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05" t="s">
        <v>1651</v>
      </c>
      <c r="AT198" s="205" t="s">
        <v>284</v>
      </c>
      <c r="AU198" s="205" t="s">
        <v>85</v>
      </c>
      <c r="AY198" s="15" t="s">
        <v>126</v>
      </c>
      <c r="BE198" s="206">
        <f>IF(N198="základní",J198,0)</f>
        <v>0</v>
      </c>
      <c r="BF198" s="206">
        <f>IF(N198="snížená",J198,0)</f>
        <v>0</v>
      </c>
      <c r="BG198" s="206">
        <f>IF(N198="zákl. přenesená",J198,0)</f>
        <v>0</v>
      </c>
      <c r="BH198" s="206">
        <f>IF(N198="sníž. přenesená",J198,0)</f>
        <v>0</v>
      </c>
      <c r="BI198" s="206">
        <f>IF(N198="nulová",J198,0)</f>
        <v>0</v>
      </c>
      <c r="BJ198" s="15" t="s">
        <v>83</v>
      </c>
      <c r="BK198" s="206">
        <f>ROUND(I198*H198,2)</f>
        <v>0</v>
      </c>
      <c r="BL198" s="15" t="s">
        <v>828</v>
      </c>
      <c r="BM198" s="205" t="s">
        <v>1186</v>
      </c>
    </row>
    <row r="199" s="2" customFormat="1" ht="24.15" customHeight="1">
      <c r="A199" s="36"/>
      <c r="B199" s="37"/>
      <c r="C199" s="237" t="s">
        <v>849</v>
      </c>
      <c r="D199" s="237" t="s">
        <v>284</v>
      </c>
      <c r="E199" s="238" t="s">
        <v>1997</v>
      </c>
      <c r="F199" s="239" t="s">
        <v>1998</v>
      </c>
      <c r="G199" s="240" t="s">
        <v>1374</v>
      </c>
      <c r="H199" s="241">
        <v>9</v>
      </c>
      <c r="I199" s="242"/>
      <c r="J199" s="243">
        <f>ROUND(I199*H199,2)</f>
        <v>0</v>
      </c>
      <c r="K199" s="239" t="s">
        <v>19</v>
      </c>
      <c r="L199" s="244"/>
      <c r="M199" s="245" t="s">
        <v>19</v>
      </c>
      <c r="N199" s="246" t="s">
        <v>46</v>
      </c>
      <c r="O199" s="82"/>
      <c r="P199" s="203">
        <f>O199*H199</f>
        <v>0</v>
      </c>
      <c r="Q199" s="203">
        <v>0</v>
      </c>
      <c r="R199" s="203">
        <f>Q199*H199</f>
        <v>0</v>
      </c>
      <c r="S199" s="203">
        <v>0</v>
      </c>
      <c r="T199" s="204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05" t="s">
        <v>1651</v>
      </c>
      <c r="AT199" s="205" t="s">
        <v>284</v>
      </c>
      <c r="AU199" s="205" t="s">
        <v>85</v>
      </c>
      <c r="AY199" s="15" t="s">
        <v>126</v>
      </c>
      <c r="BE199" s="206">
        <f>IF(N199="základní",J199,0)</f>
        <v>0</v>
      </c>
      <c r="BF199" s="206">
        <f>IF(N199="snížená",J199,0)</f>
        <v>0</v>
      </c>
      <c r="BG199" s="206">
        <f>IF(N199="zákl. přenesená",J199,0)</f>
        <v>0</v>
      </c>
      <c r="BH199" s="206">
        <f>IF(N199="sníž. přenesená",J199,0)</f>
        <v>0</v>
      </c>
      <c r="BI199" s="206">
        <f>IF(N199="nulová",J199,0)</f>
        <v>0</v>
      </c>
      <c r="BJ199" s="15" t="s">
        <v>83</v>
      </c>
      <c r="BK199" s="206">
        <f>ROUND(I199*H199,2)</f>
        <v>0</v>
      </c>
      <c r="BL199" s="15" t="s">
        <v>828</v>
      </c>
      <c r="BM199" s="205" t="s">
        <v>1196</v>
      </c>
    </row>
    <row r="200" s="2" customFormat="1" ht="24.15" customHeight="1">
      <c r="A200" s="36"/>
      <c r="B200" s="37"/>
      <c r="C200" s="237" t="s">
        <v>854</v>
      </c>
      <c r="D200" s="237" t="s">
        <v>284</v>
      </c>
      <c r="E200" s="238" t="s">
        <v>1999</v>
      </c>
      <c r="F200" s="239" t="s">
        <v>2000</v>
      </c>
      <c r="G200" s="240" t="s">
        <v>1374</v>
      </c>
      <c r="H200" s="241">
        <v>1</v>
      </c>
      <c r="I200" s="242"/>
      <c r="J200" s="243">
        <f>ROUND(I200*H200,2)</f>
        <v>0</v>
      </c>
      <c r="K200" s="239" t="s">
        <v>19</v>
      </c>
      <c r="L200" s="244"/>
      <c r="M200" s="245" t="s">
        <v>19</v>
      </c>
      <c r="N200" s="246" t="s">
        <v>46</v>
      </c>
      <c r="O200" s="82"/>
      <c r="P200" s="203">
        <f>O200*H200</f>
        <v>0</v>
      </c>
      <c r="Q200" s="203">
        <v>0</v>
      </c>
      <c r="R200" s="203">
        <f>Q200*H200</f>
        <v>0</v>
      </c>
      <c r="S200" s="203">
        <v>0</v>
      </c>
      <c r="T200" s="204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05" t="s">
        <v>1651</v>
      </c>
      <c r="AT200" s="205" t="s">
        <v>284</v>
      </c>
      <c r="AU200" s="205" t="s">
        <v>85</v>
      </c>
      <c r="AY200" s="15" t="s">
        <v>126</v>
      </c>
      <c r="BE200" s="206">
        <f>IF(N200="základní",J200,0)</f>
        <v>0</v>
      </c>
      <c r="BF200" s="206">
        <f>IF(N200="snížená",J200,0)</f>
        <v>0</v>
      </c>
      <c r="BG200" s="206">
        <f>IF(N200="zákl. přenesená",J200,0)</f>
        <v>0</v>
      </c>
      <c r="BH200" s="206">
        <f>IF(N200="sníž. přenesená",J200,0)</f>
        <v>0</v>
      </c>
      <c r="BI200" s="206">
        <f>IF(N200="nulová",J200,0)</f>
        <v>0</v>
      </c>
      <c r="BJ200" s="15" t="s">
        <v>83</v>
      </c>
      <c r="BK200" s="206">
        <f>ROUND(I200*H200,2)</f>
        <v>0</v>
      </c>
      <c r="BL200" s="15" t="s">
        <v>828</v>
      </c>
      <c r="BM200" s="205" t="s">
        <v>1207</v>
      </c>
    </row>
    <row r="201" s="2" customFormat="1" ht="24.15" customHeight="1">
      <c r="A201" s="36"/>
      <c r="B201" s="37"/>
      <c r="C201" s="237" t="s">
        <v>860</v>
      </c>
      <c r="D201" s="237" t="s">
        <v>284</v>
      </c>
      <c r="E201" s="238" t="s">
        <v>2001</v>
      </c>
      <c r="F201" s="239" t="s">
        <v>2002</v>
      </c>
      <c r="G201" s="240" t="s">
        <v>1374</v>
      </c>
      <c r="H201" s="241">
        <v>1</v>
      </c>
      <c r="I201" s="242"/>
      <c r="J201" s="243">
        <f>ROUND(I201*H201,2)</f>
        <v>0</v>
      </c>
      <c r="K201" s="239" t="s">
        <v>19</v>
      </c>
      <c r="L201" s="244"/>
      <c r="M201" s="245" t="s">
        <v>19</v>
      </c>
      <c r="N201" s="246" t="s">
        <v>46</v>
      </c>
      <c r="O201" s="82"/>
      <c r="P201" s="203">
        <f>O201*H201</f>
        <v>0</v>
      </c>
      <c r="Q201" s="203">
        <v>0</v>
      </c>
      <c r="R201" s="203">
        <f>Q201*H201</f>
        <v>0</v>
      </c>
      <c r="S201" s="203">
        <v>0</v>
      </c>
      <c r="T201" s="204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05" t="s">
        <v>1651</v>
      </c>
      <c r="AT201" s="205" t="s">
        <v>284</v>
      </c>
      <c r="AU201" s="205" t="s">
        <v>85</v>
      </c>
      <c r="AY201" s="15" t="s">
        <v>126</v>
      </c>
      <c r="BE201" s="206">
        <f>IF(N201="základní",J201,0)</f>
        <v>0</v>
      </c>
      <c r="BF201" s="206">
        <f>IF(N201="snížená",J201,0)</f>
        <v>0</v>
      </c>
      <c r="BG201" s="206">
        <f>IF(N201="zákl. přenesená",J201,0)</f>
        <v>0</v>
      </c>
      <c r="BH201" s="206">
        <f>IF(N201="sníž. přenesená",J201,0)</f>
        <v>0</v>
      </c>
      <c r="BI201" s="206">
        <f>IF(N201="nulová",J201,0)</f>
        <v>0</v>
      </c>
      <c r="BJ201" s="15" t="s">
        <v>83</v>
      </c>
      <c r="BK201" s="206">
        <f>ROUND(I201*H201,2)</f>
        <v>0</v>
      </c>
      <c r="BL201" s="15" t="s">
        <v>828</v>
      </c>
      <c r="BM201" s="205" t="s">
        <v>1217</v>
      </c>
    </row>
    <row r="202" s="2" customFormat="1" ht="24.15" customHeight="1">
      <c r="A202" s="36"/>
      <c r="B202" s="37"/>
      <c r="C202" s="237" t="s">
        <v>863</v>
      </c>
      <c r="D202" s="237" t="s">
        <v>284</v>
      </c>
      <c r="E202" s="238" t="s">
        <v>2003</v>
      </c>
      <c r="F202" s="239" t="s">
        <v>2004</v>
      </c>
      <c r="G202" s="240" t="s">
        <v>1374</v>
      </c>
      <c r="H202" s="241">
        <v>1</v>
      </c>
      <c r="I202" s="242"/>
      <c r="J202" s="243">
        <f>ROUND(I202*H202,2)</f>
        <v>0</v>
      </c>
      <c r="K202" s="239" t="s">
        <v>19</v>
      </c>
      <c r="L202" s="244"/>
      <c r="M202" s="245" t="s">
        <v>19</v>
      </c>
      <c r="N202" s="246" t="s">
        <v>46</v>
      </c>
      <c r="O202" s="82"/>
      <c r="P202" s="203">
        <f>O202*H202</f>
        <v>0</v>
      </c>
      <c r="Q202" s="203">
        <v>0</v>
      </c>
      <c r="R202" s="203">
        <f>Q202*H202</f>
        <v>0</v>
      </c>
      <c r="S202" s="203">
        <v>0</v>
      </c>
      <c r="T202" s="204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05" t="s">
        <v>1651</v>
      </c>
      <c r="AT202" s="205" t="s">
        <v>284</v>
      </c>
      <c r="AU202" s="205" t="s">
        <v>85</v>
      </c>
      <c r="AY202" s="15" t="s">
        <v>126</v>
      </c>
      <c r="BE202" s="206">
        <f>IF(N202="základní",J202,0)</f>
        <v>0</v>
      </c>
      <c r="BF202" s="206">
        <f>IF(N202="snížená",J202,0)</f>
        <v>0</v>
      </c>
      <c r="BG202" s="206">
        <f>IF(N202="zákl. přenesená",J202,0)</f>
        <v>0</v>
      </c>
      <c r="BH202" s="206">
        <f>IF(N202="sníž. přenesená",J202,0)</f>
        <v>0</v>
      </c>
      <c r="BI202" s="206">
        <f>IF(N202="nulová",J202,0)</f>
        <v>0</v>
      </c>
      <c r="BJ202" s="15" t="s">
        <v>83</v>
      </c>
      <c r="BK202" s="206">
        <f>ROUND(I202*H202,2)</f>
        <v>0</v>
      </c>
      <c r="BL202" s="15" t="s">
        <v>828</v>
      </c>
      <c r="BM202" s="205" t="s">
        <v>1230</v>
      </c>
    </row>
    <row r="203" s="2" customFormat="1" ht="24.15" customHeight="1">
      <c r="A203" s="36"/>
      <c r="B203" s="37"/>
      <c r="C203" s="237" t="s">
        <v>870</v>
      </c>
      <c r="D203" s="237" t="s">
        <v>284</v>
      </c>
      <c r="E203" s="238" t="s">
        <v>2005</v>
      </c>
      <c r="F203" s="239" t="s">
        <v>2006</v>
      </c>
      <c r="G203" s="240" t="s">
        <v>1374</v>
      </c>
      <c r="H203" s="241">
        <v>1</v>
      </c>
      <c r="I203" s="242"/>
      <c r="J203" s="243">
        <f>ROUND(I203*H203,2)</f>
        <v>0</v>
      </c>
      <c r="K203" s="239" t="s">
        <v>19</v>
      </c>
      <c r="L203" s="244"/>
      <c r="M203" s="245" t="s">
        <v>19</v>
      </c>
      <c r="N203" s="246" t="s">
        <v>46</v>
      </c>
      <c r="O203" s="82"/>
      <c r="P203" s="203">
        <f>O203*H203</f>
        <v>0</v>
      </c>
      <c r="Q203" s="203">
        <v>0</v>
      </c>
      <c r="R203" s="203">
        <f>Q203*H203</f>
        <v>0</v>
      </c>
      <c r="S203" s="203">
        <v>0</v>
      </c>
      <c r="T203" s="204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05" t="s">
        <v>1651</v>
      </c>
      <c r="AT203" s="205" t="s">
        <v>284</v>
      </c>
      <c r="AU203" s="205" t="s">
        <v>85</v>
      </c>
      <c r="AY203" s="15" t="s">
        <v>126</v>
      </c>
      <c r="BE203" s="206">
        <f>IF(N203="základní",J203,0)</f>
        <v>0</v>
      </c>
      <c r="BF203" s="206">
        <f>IF(N203="snížená",J203,0)</f>
        <v>0</v>
      </c>
      <c r="BG203" s="206">
        <f>IF(N203="zákl. přenesená",J203,0)</f>
        <v>0</v>
      </c>
      <c r="BH203" s="206">
        <f>IF(N203="sníž. přenesená",J203,0)</f>
        <v>0</v>
      </c>
      <c r="BI203" s="206">
        <f>IF(N203="nulová",J203,0)</f>
        <v>0</v>
      </c>
      <c r="BJ203" s="15" t="s">
        <v>83</v>
      </c>
      <c r="BK203" s="206">
        <f>ROUND(I203*H203,2)</f>
        <v>0</v>
      </c>
      <c r="BL203" s="15" t="s">
        <v>828</v>
      </c>
      <c r="BM203" s="205" t="s">
        <v>1240</v>
      </c>
    </row>
    <row r="204" s="2" customFormat="1" ht="24.15" customHeight="1">
      <c r="A204" s="36"/>
      <c r="B204" s="37"/>
      <c r="C204" s="237" t="s">
        <v>875</v>
      </c>
      <c r="D204" s="237" t="s">
        <v>284</v>
      </c>
      <c r="E204" s="238" t="s">
        <v>2007</v>
      </c>
      <c r="F204" s="239" t="s">
        <v>2008</v>
      </c>
      <c r="G204" s="240" t="s">
        <v>1374</v>
      </c>
      <c r="H204" s="241">
        <v>1</v>
      </c>
      <c r="I204" s="242"/>
      <c r="J204" s="243">
        <f>ROUND(I204*H204,2)</f>
        <v>0</v>
      </c>
      <c r="K204" s="239" t="s">
        <v>19</v>
      </c>
      <c r="L204" s="244"/>
      <c r="M204" s="245" t="s">
        <v>19</v>
      </c>
      <c r="N204" s="246" t="s">
        <v>46</v>
      </c>
      <c r="O204" s="82"/>
      <c r="P204" s="203">
        <f>O204*H204</f>
        <v>0</v>
      </c>
      <c r="Q204" s="203">
        <v>0</v>
      </c>
      <c r="R204" s="203">
        <f>Q204*H204</f>
        <v>0</v>
      </c>
      <c r="S204" s="203">
        <v>0</v>
      </c>
      <c r="T204" s="204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05" t="s">
        <v>1651</v>
      </c>
      <c r="AT204" s="205" t="s">
        <v>284</v>
      </c>
      <c r="AU204" s="205" t="s">
        <v>85</v>
      </c>
      <c r="AY204" s="15" t="s">
        <v>126</v>
      </c>
      <c r="BE204" s="206">
        <f>IF(N204="základní",J204,0)</f>
        <v>0</v>
      </c>
      <c r="BF204" s="206">
        <f>IF(N204="snížená",J204,0)</f>
        <v>0</v>
      </c>
      <c r="BG204" s="206">
        <f>IF(N204="zákl. přenesená",J204,0)</f>
        <v>0</v>
      </c>
      <c r="BH204" s="206">
        <f>IF(N204="sníž. přenesená",J204,0)</f>
        <v>0</v>
      </c>
      <c r="BI204" s="206">
        <f>IF(N204="nulová",J204,0)</f>
        <v>0</v>
      </c>
      <c r="BJ204" s="15" t="s">
        <v>83</v>
      </c>
      <c r="BK204" s="206">
        <f>ROUND(I204*H204,2)</f>
        <v>0</v>
      </c>
      <c r="BL204" s="15" t="s">
        <v>828</v>
      </c>
      <c r="BM204" s="205" t="s">
        <v>1250</v>
      </c>
    </row>
    <row r="205" s="2" customFormat="1" ht="24.15" customHeight="1">
      <c r="A205" s="36"/>
      <c r="B205" s="37"/>
      <c r="C205" s="237" t="s">
        <v>886</v>
      </c>
      <c r="D205" s="237" t="s">
        <v>284</v>
      </c>
      <c r="E205" s="238" t="s">
        <v>2009</v>
      </c>
      <c r="F205" s="239" t="s">
        <v>2010</v>
      </c>
      <c r="G205" s="240" t="s">
        <v>1374</v>
      </c>
      <c r="H205" s="241">
        <v>2</v>
      </c>
      <c r="I205" s="242"/>
      <c r="J205" s="243">
        <f>ROUND(I205*H205,2)</f>
        <v>0</v>
      </c>
      <c r="K205" s="239" t="s">
        <v>19</v>
      </c>
      <c r="L205" s="244"/>
      <c r="M205" s="245" t="s">
        <v>19</v>
      </c>
      <c r="N205" s="246" t="s">
        <v>46</v>
      </c>
      <c r="O205" s="82"/>
      <c r="P205" s="203">
        <f>O205*H205</f>
        <v>0</v>
      </c>
      <c r="Q205" s="203">
        <v>0</v>
      </c>
      <c r="R205" s="203">
        <f>Q205*H205</f>
        <v>0</v>
      </c>
      <c r="S205" s="203">
        <v>0</v>
      </c>
      <c r="T205" s="204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05" t="s">
        <v>1651</v>
      </c>
      <c r="AT205" s="205" t="s">
        <v>284</v>
      </c>
      <c r="AU205" s="205" t="s">
        <v>85</v>
      </c>
      <c r="AY205" s="15" t="s">
        <v>126</v>
      </c>
      <c r="BE205" s="206">
        <f>IF(N205="základní",J205,0)</f>
        <v>0</v>
      </c>
      <c r="BF205" s="206">
        <f>IF(N205="snížená",J205,0)</f>
        <v>0</v>
      </c>
      <c r="BG205" s="206">
        <f>IF(N205="zákl. přenesená",J205,0)</f>
        <v>0</v>
      </c>
      <c r="BH205" s="206">
        <f>IF(N205="sníž. přenesená",J205,0)</f>
        <v>0</v>
      </c>
      <c r="BI205" s="206">
        <f>IF(N205="nulová",J205,0)</f>
        <v>0</v>
      </c>
      <c r="BJ205" s="15" t="s">
        <v>83</v>
      </c>
      <c r="BK205" s="206">
        <f>ROUND(I205*H205,2)</f>
        <v>0</v>
      </c>
      <c r="BL205" s="15" t="s">
        <v>828</v>
      </c>
      <c r="BM205" s="205" t="s">
        <v>1264</v>
      </c>
    </row>
    <row r="206" s="11" customFormat="1" ht="22.8" customHeight="1">
      <c r="A206" s="11"/>
      <c r="B206" s="180"/>
      <c r="C206" s="181"/>
      <c r="D206" s="182" t="s">
        <v>74</v>
      </c>
      <c r="E206" s="222" t="s">
        <v>1586</v>
      </c>
      <c r="F206" s="222" t="s">
        <v>2011</v>
      </c>
      <c r="G206" s="181"/>
      <c r="H206" s="181"/>
      <c r="I206" s="184"/>
      <c r="J206" s="223">
        <f>BK206</f>
        <v>0</v>
      </c>
      <c r="K206" s="181"/>
      <c r="L206" s="186"/>
      <c r="M206" s="187"/>
      <c r="N206" s="188"/>
      <c r="O206" s="188"/>
      <c r="P206" s="189">
        <f>SUM(P207:P222)</f>
        <v>0</v>
      </c>
      <c r="Q206" s="188"/>
      <c r="R206" s="189">
        <f>SUM(R207:R222)</f>
        <v>0</v>
      </c>
      <c r="S206" s="188"/>
      <c r="T206" s="190">
        <f>SUM(T207:T222)</f>
        <v>0</v>
      </c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R206" s="191" t="s">
        <v>140</v>
      </c>
      <c r="AT206" s="192" t="s">
        <v>74</v>
      </c>
      <c r="AU206" s="192" t="s">
        <v>83</v>
      </c>
      <c r="AY206" s="191" t="s">
        <v>126</v>
      </c>
      <c r="BK206" s="193">
        <f>SUM(BK207:BK222)</f>
        <v>0</v>
      </c>
    </row>
    <row r="207" s="2" customFormat="1" ht="16.5" customHeight="1">
      <c r="A207" s="36"/>
      <c r="B207" s="37"/>
      <c r="C207" s="237" t="s">
        <v>889</v>
      </c>
      <c r="D207" s="237" t="s">
        <v>284</v>
      </c>
      <c r="E207" s="238" t="s">
        <v>2012</v>
      </c>
      <c r="F207" s="239" t="s">
        <v>2013</v>
      </c>
      <c r="G207" s="240" t="s">
        <v>266</v>
      </c>
      <c r="H207" s="241">
        <v>12</v>
      </c>
      <c r="I207" s="242"/>
      <c r="J207" s="243">
        <f>ROUND(I207*H207,2)</f>
        <v>0</v>
      </c>
      <c r="K207" s="239" t="s">
        <v>19</v>
      </c>
      <c r="L207" s="244"/>
      <c r="M207" s="245" t="s">
        <v>19</v>
      </c>
      <c r="N207" s="246" t="s">
        <v>46</v>
      </c>
      <c r="O207" s="82"/>
      <c r="P207" s="203">
        <f>O207*H207</f>
        <v>0</v>
      </c>
      <c r="Q207" s="203">
        <v>0</v>
      </c>
      <c r="R207" s="203">
        <f>Q207*H207</f>
        <v>0</v>
      </c>
      <c r="S207" s="203">
        <v>0</v>
      </c>
      <c r="T207" s="204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05" t="s">
        <v>1651</v>
      </c>
      <c r="AT207" s="205" t="s">
        <v>284</v>
      </c>
      <c r="AU207" s="205" t="s">
        <v>85</v>
      </c>
      <c r="AY207" s="15" t="s">
        <v>126</v>
      </c>
      <c r="BE207" s="206">
        <f>IF(N207="základní",J207,0)</f>
        <v>0</v>
      </c>
      <c r="BF207" s="206">
        <f>IF(N207="snížená",J207,0)</f>
        <v>0</v>
      </c>
      <c r="BG207" s="206">
        <f>IF(N207="zákl. přenesená",J207,0)</f>
        <v>0</v>
      </c>
      <c r="BH207" s="206">
        <f>IF(N207="sníž. přenesená",J207,0)</f>
        <v>0</v>
      </c>
      <c r="BI207" s="206">
        <f>IF(N207="nulová",J207,0)</f>
        <v>0</v>
      </c>
      <c r="BJ207" s="15" t="s">
        <v>83</v>
      </c>
      <c r="BK207" s="206">
        <f>ROUND(I207*H207,2)</f>
        <v>0</v>
      </c>
      <c r="BL207" s="15" t="s">
        <v>828</v>
      </c>
      <c r="BM207" s="205" t="s">
        <v>1277</v>
      </c>
    </row>
    <row r="208" s="2" customFormat="1" ht="16.5" customHeight="1">
      <c r="A208" s="36"/>
      <c r="B208" s="37"/>
      <c r="C208" s="237" t="s">
        <v>895</v>
      </c>
      <c r="D208" s="237" t="s">
        <v>284</v>
      </c>
      <c r="E208" s="238" t="s">
        <v>2014</v>
      </c>
      <c r="F208" s="239" t="s">
        <v>2015</v>
      </c>
      <c r="G208" s="240" t="s">
        <v>266</v>
      </c>
      <c r="H208" s="241">
        <v>12</v>
      </c>
      <c r="I208" s="242"/>
      <c r="J208" s="243">
        <f>ROUND(I208*H208,2)</f>
        <v>0</v>
      </c>
      <c r="K208" s="239" t="s">
        <v>19</v>
      </c>
      <c r="L208" s="244"/>
      <c r="M208" s="245" t="s">
        <v>19</v>
      </c>
      <c r="N208" s="246" t="s">
        <v>46</v>
      </c>
      <c r="O208" s="82"/>
      <c r="P208" s="203">
        <f>O208*H208</f>
        <v>0</v>
      </c>
      <c r="Q208" s="203">
        <v>0</v>
      </c>
      <c r="R208" s="203">
        <f>Q208*H208</f>
        <v>0</v>
      </c>
      <c r="S208" s="203">
        <v>0</v>
      </c>
      <c r="T208" s="204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05" t="s">
        <v>1651</v>
      </c>
      <c r="AT208" s="205" t="s">
        <v>284</v>
      </c>
      <c r="AU208" s="205" t="s">
        <v>85</v>
      </c>
      <c r="AY208" s="15" t="s">
        <v>126</v>
      </c>
      <c r="BE208" s="206">
        <f>IF(N208="základní",J208,0)</f>
        <v>0</v>
      </c>
      <c r="BF208" s="206">
        <f>IF(N208="snížená",J208,0)</f>
        <v>0</v>
      </c>
      <c r="BG208" s="206">
        <f>IF(N208="zákl. přenesená",J208,0)</f>
        <v>0</v>
      </c>
      <c r="BH208" s="206">
        <f>IF(N208="sníž. přenesená",J208,0)</f>
        <v>0</v>
      </c>
      <c r="BI208" s="206">
        <f>IF(N208="nulová",J208,0)</f>
        <v>0</v>
      </c>
      <c r="BJ208" s="15" t="s">
        <v>83</v>
      </c>
      <c r="BK208" s="206">
        <f>ROUND(I208*H208,2)</f>
        <v>0</v>
      </c>
      <c r="BL208" s="15" t="s">
        <v>828</v>
      </c>
      <c r="BM208" s="205" t="s">
        <v>1495</v>
      </c>
    </row>
    <row r="209" s="2" customFormat="1" ht="16.5" customHeight="1">
      <c r="A209" s="36"/>
      <c r="B209" s="37"/>
      <c r="C209" s="237" t="s">
        <v>900</v>
      </c>
      <c r="D209" s="237" t="s">
        <v>284</v>
      </c>
      <c r="E209" s="238" t="s">
        <v>2016</v>
      </c>
      <c r="F209" s="239" t="s">
        <v>2017</v>
      </c>
      <c r="G209" s="240" t="s">
        <v>266</v>
      </c>
      <c r="H209" s="241">
        <v>402</v>
      </c>
      <c r="I209" s="242"/>
      <c r="J209" s="243">
        <f>ROUND(I209*H209,2)</f>
        <v>0</v>
      </c>
      <c r="K209" s="239" t="s">
        <v>19</v>
      </c>
      <c r="L209" s="244"/>
      <c r="M209" s="245" t="s">
        <v>19</v>
      </c>
      <c r="N209" s="246" t="s">
        <v>46</v>
      </c>
      <c r="O209" s="82"/>
      <c r="P209" s="203">
        <f>O209*H209</f>
        <v>0</v>
      </c>
      <c r="Q209" s="203">
        <v>0</v>
      </c>
      <c r="R209" s="203">
        <f>Q209*H209</f>
        <v>0</v>
      </c>
      <c r="S209" s="203">
        <v>0</v>
      </c>
      <c r="T209" s="204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05" t="s">
        <v>1651</v>
      </c>
      <c r="AT209" s="205" t="s">
        <v>284</v>
      </c>
      <c r="AU209" s="205" t="s">
        <v>85</v>
      </c>
      <c r="AY209" s="15" t="s">
        <v>126</v>
      </c>
      <c r="BE209" s="206">
        <f>IF(N209="základní",J209,0)</f>
        <v>0</v>
      </c>
      <c r="BF209" s="206">
        <f>IF(N209="snížená",J209,0)</f>
        <v>0</v>
      </c>
      <c r="BG209" s="206">
        <f>IF(N209="zákl. přenesená",J209,0)</f>
        <v>0</v>
      </c>
      <c r="BH209" s="206">
        <f>IF(N209="sníž. přenesená",J209,0)</f>
        <v>0</v>
      </c>
      <c r="BI209" s="206">
        <f>IF(N209="nulová",J209,0)</f>
        <v>0</v>
      </c>
      <c r="BJ209" s="15" t="s">
        <v>83</v>
      </c>
      <c r="BK209" s="206">
        <f>ROUND(I209*H209,2)</f>
        <v>0</v>
      </c>
      <c r="BL209" s="15" t="s">
        <v>828</v>
      </c>
      <c r="BM209" s="205" t="s">
        <v>1498</v>
      </c>
    </row>
    <row r="210" s="2" customFormat="1" ht="16.5" customHeight="1">
      <c r="A210" s="36"/>
      <c r="B210" s="37"/>
      <c r="C210" s="237" t="s">
        <v>906</v>
      </c>
      <c r="D210" s="237" t="s">
        <v>284</v>
      </c>
      <c r="E210" s="238" t="s">
        <v>2018</v>
      </c>
      <c r="F210" s="239" t="s">
        <v>2019</v>
      </c>
      <c r="G210" s="240" t="s">
        <v>1374</v>
      </c>
      <c r="H210" s="241">
        <v>6</v>
      </c>
      <c r="I210" s="242"/>
      <c r="J210" s="243">
        <f>ROUND(I210*H210,2)</f>
        <v>0</v>
      </c>
      <c r="K210" s="239" t="s">
        <v>19</v>
      </c>
      <c r="L210" s="244"/>
      <c r="M210" s="245" t="s">
        <v>19</v>
      </c>
      <c r="N210" s="246" t="s">
        <v>46</v>
      </c>
      <c r="O210" s="82"/>
      <c r="P210" s="203">
        <f>O210*H210</f>
        <v>0</v>
      </c>
      <c r="Q210" s="203">
        <v>0</v>
      </c>
      <c r="R210" s="203">
        <f>Q210*H210</f>
        <v>0</v>
      </c>
      <c r="S210" s="203">
        <v>0</v>
      </c>
      <c r="T210" s="204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05" t="s">
        <v>1651</v>
      </c>
      <c r="AT210" s="205" t="s">
        <v>284</v>
      </c>
      <c r="AU210" s="205" t="s">
        <v>85</v>
      </c>
      <c r="AY210" s="15" t="s">
        <v>126</v>
      </c>
      <c r="BE210" s="206">
        <f>IF(N210="základní",J210,0)</f>
        <v>0</v>
      </c>
      <c r="BF210" s="206">
        <f>IF(N210="snížená",J210,0)</f>
        <v>0</v>
      </c>
      <c r="BG210" s="206">
        <f>IF(N210="zákl. přenesená",J210,0)</f>
        <v>0</v>
      </c>
      <c r="BH210" s="206">
        <f>IF(N210="sníž. přenesená",J210,0)</f>
        <v>0</v>
      </c>
      <c r="BI210" s="206">
        <f>IF(N210="nulová",J210,0)</f>
        <v>0</v>
      </c>
      <c r="BJ210" s="15" t="s">
        <v>83</v>
      </c>
      <c r="BK210" s="206">
        <f>ROUND(I210*H210,2)</f>
        <v>0</v>
      </c>
      <c r="BL210" s="15" t="s">
        <v>828</v>
      </c>
      <c r="BM210" s="205" t="s">
        <v>1501</v>
      </c>
    </row>
    <row r="211" s="2" customFormat="1" ht="16.5" customHeight="1">
      <c r="A211" s="36"/>
      <c r="B211" s="37"/>
      <c r="C211" s="237" t="s">
        <v>911</v>
      </c>
      <c r="D211" s="237" t="s">
        <v>284</v>
      </c>
      <c r="E211" s="238" t="s">
        <v>2020</v>
      </c>
      <c r="F211" s="239" t="s">
        <v>2021</v>
      </c>
      <c r="G211" s="240" t="s">
        <v>1374</v>
      </c>
      <c r="H211" s="241">
        <v>6</v>
      </c>
      <c r="I211" s="242"/>
      <c r="J211" s="243">
        <f>ROUND(I211*H211,2)</f>
        <v>0</v>
      </c>
      <c r="K211" s="239" t="s">
        <v>19</v>
      </c>
      <c r="L211" s="244"/>
      <c r="M211" s="245" t="s">
        <v>19</v>
      </c>
      <c r="N211" s="246" t="s">
        <v>46</v>
      </c>
      <c r="O211" s="82"/>
      <c r="P211" s="203">
        <f>O211*H211</f>
        <v>0</v>
      </c>
      <c r="Q211" s="203">
        <v>0</v>
      </c>
      <c r="R211" s="203">
        <f>Q211*H211</f>
        <v>0</v>
      </c>
      <c r="S211" s="203">
        <v>0</v>
      </c>
      <c r="T211" s="204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05" t="s">
        <v>1651</v>
      </c>
      <c r="AT211" s="205" t="s">
        <v>284</v>
      </c>
      <c r="AU211" s="205" t="s">
        <v>85</v>
      </c>
      <c r="AY211" s="15" t="s">
        <v>126</v>
      </c>
      <c r="BE211" s="206">
        <f>IF(N211="základní",J211,0)</f>
        <v>0</v>
      </c>
      <c r="BF211" s="206">
        <f>IF(N211="snížená",J211,0)</f>
        <v>0</v>
      </c>
      <c r="BG211" s="206">
        <f>IF(N211="zákl. přenesená",J211,0)</f>
        <v>0</v>
      </c>
      <c r="BH211" s="206">
        <f>IF(N211="sníž. přenesená",J211,0)</f>
        <v>0</v>
      </c>
      <c r="BI211" s="206">
        <f>IF(N211="nulová",J211,0)</f>
        <v>0</v>
      </c>
      <c r="BJ211" s="15" t="s">
        <v>83</v>
      </c>
      <c r="BK211" s="206">
        <f>ROUND(I211*H211,2)</f>
        <v>0</v>
      </c>
      <c r="BL211" s="15" t="s">
        <v>828</v>
      </c>
      <c r="BM211" s="205" t="s">
        <v>1504</v>
      </c>
    </row>
    <row r="212" s="2" customFormat="1" ht="16.5" customHeight="1">
      <c r="A212" s="36"/>
      <c r="B212" s="37"/>
      <c r="C212" s="237" t="s">
        <v>917</v>
      </c>
      <c r="D212" s="237" t="s">
        <v>284</v>
      </c>
      <c r="E212" s="238" t="s">
        <v>2022</v>
      </c>
      <c r="F212" s="239" t="s">
        <v>2023</v>
      </c>
      <c r="G212" s="240" t="s">
        <v>1374</v>
      </c>
      <c r="H212" s="241">
        <v>84</v>
      </c>
      <c r="I212" s="242"/>
      <c r="J212" s="243">
        <f>ROUND(I212*H212,2)</f>
        <v>0</v>
      </c>
      <c r="K212" s="239" t="s">
        <v>19</v>
      </c>
      <c r="L212" s="244"/>
      <c r="M212" s="245" t="s">
        <v>19</v>
      </c>
      <c r="N212" s="246" t="s">
        <v>46</v>
      </c>
      <c r="O212" s="82"/>
      <c r="P212" s="203">
        <f>O212*H212</f>
        <v>0</v>
      </c>
      <c r="Q212" s="203">
        <v>0</v>
      </c>
      <c r="R212" s="203">
        <f>Q212*H212</f>
        <v>0</v>
      </c>
      <c r="S212" s="203">
        <v>0</v>
      </c>
      <c r="T212" s="204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05" t="s">
        <v>1651</v>
      </c>
      <c r="AT212" s="205" t="s">
        <v>284</v>
      </c>
      <c r="AU212" s="205" t="s">
        <v>85</v>
      </c>
      <c r="AY212" s="15" t="s">
        <v>126</v>
      </c>
      <c r="BE212" s="206">
        <f>IF(N212="základní",J212,0)</f>
        <v>0</v>
      </c>
      <c r="BF212" s="206">
        <f>IF(N212="snížená",J212,0)</f>
        <v>0</v>
      </c>
      <c r="BG212" s="206">
        <f>IF(N212="zákl. přenesená",J212,0)</f>
        <v>0</v>
      </c>
      <c r="BH212" s="206">
        <f>IF(N212="sníž. přenesená",J212,0)</f>
        <v>0</v>
      </c>
      <c r="BI212" s="206">
        <f>IF(N212="nulová",J212,0)</f>
        <v>0</v>
      </c>
      <c r="BJ212" s="15" t="s">
        <v>83</v>
      </c>
      <c r="BK212" s="206">
        <f>ROUND(I212*H212,2)</f>
        <v>0</v>
      </c>
      <c r="BL212" s="15" t="s">
        <v>828</v>
      </c>
      <c r="BM212" s="205" t="s">
        <v>1507</v>
      </c>
    </row>
    <row r="213" s="2" customFormat="1" ht="16.5" customHeight="1">
      <c r="A213" s="36"/>
      <c r="B213" s="37"/>
      <c r="C213" s="237" t="s">
        <v>920</v>
      </c>
      <c r="D213" s="237" t="s">
        <v>284</v>
      </c>
      <c r="E213" s="238" t="s">
        <v>2024</v>
      </c>
      <c r="F213" s="239" t="s">
        <v>2025</v>
      </c>
      <c r="G213" s="240" t="s">
        <v>1374</v>
      </c>
      <c r="H213" s="241">
        <v>2</v>
      </c>
      <c r="I213" s="242"/>
      <c r="J213" s="243">
        <f>ROUND(I213*H213,2)</f>
        <v>0</v>
      </c>
      <c r="K213" s="239" t="s">
        <v>19</v>
      </c>
      <c r="L213" s="244"/>
      <c r="M213" s="245" t="s">
        <v>19</v>
      </c>
      <c r="N213" s="246" t="s">
        <v>46</v>
      </c>
      <c r="O213" s="82"/>
      <c r="P213" s="203">
        <f>O213*H213</f>
        <v>0</v>
      </c>
      <c r="Q213" s="203">
        <v>0</v>
      </c>
      <c r="R213" s="203">
        <f>Q213*H213</f>
        <v>0</v>
      </c>
      <c r="S213" s="203">
        <v>0</v>
      </c>
      <c r="T213" s="204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05" t="s">
        <v>1651</v>
      </c>
      <c r="AT213" s="205" t="s">
        <v>284</v>
      </c>
      <c r="AU213" s="205" t="s">
        <v>85</v>
      </c>
      <c r="AY213" s="15" t="s">
        <v>126</v>
      </c>
      <c r="BE213" s="206">
        <f>IF(N213="základní",J213,0)</f>
        <v>0</v>
      </c>
      <c r="BF213" s="206">
        <f>IF(N213="snížená",J213,0)</f>
        <v>0</v>
      </c>
      <c r="BG213" s="206">
        <f>IF(N213="zákl. přenesená",J213,0)</f>
        <v>0</v>
      </c>
      <c r="BH213" s="206">
        <f>IF(N213="sníž. přenesená",J213,0)</f>
        <v>0</v>
      </c>
      <c r="BI213" s="206">
        <f>IF(N213="nulová",J213,0)</f>
        <v>0</v>
      </c>
      <c r="BJ213" s="15" t="s">
        <v>83</v>
      </c>
      <c r="BK213" s="206">
        <f>ROUND(I213*H213,2)</f>
        <v>0</v>
      </c>
      <c r="BL213" s="15" t="s">
        <v>828</v>
      </c>
      <c r="BM213" s="205" t="s">
        <v>1510</v>
      </c>
    </row>
    <row r="214" s="2" customFormat="1" ht="16.5" customHeight="1">
      <c r="A214" s="36"/>
      <c r="B214" s="37"/>
      <c r="C214" s="237" t="s">
        <v>925</v>
      </c>
      <c r="D214" s="237" t="s">
        <v>284</v>
      </c>
      <c r="E214" s="238" t="s">
        <v>2026</v>
      </c>
      <c r="F214" s="239" t="s">
        <v>2027</v>
      </c>
      <c r="G214" s="240" t="s">
        <v>1374</v>
      </c>
      <c r="H214" s="241">
        <v>6</v>
      </c>
      <c r="I214" s="242"/>
      <c r="J214" s="243">
        <f>ROUND(I214*H214,2)</f>
        <v>0</v>
      </c>
      <c r="K214" s="239" t="s">
        <v>19</v>
      </c>
      <c r="L214" s="244"/>
      <c r="M214" s="245" t="s">
        <v>19</v>
      </c>
      <c r="N214" s="246" t="s">
        <v>46</v>
      </c>
      <c r="O214" s="82"/>
      <c r="P214" s="203">
        <f>O214*H214</f>
        <v>0</v>
      </c>
      <c r="Q214" s="203">
        <v>0</v>
      </c>
      <c r="R214" s="203">
        <f>Q214*H214</f>
        <v>0</v>
      </c>
      <c r="S214" s="203">
        <v>0</v>
      </c>
      <c r="T214" s="204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05" t="s">
        <v>1651</v>
      </c>
      <c r="AT214" s="205" t="s">
        <v>284</v>
      </c>
      <c r="AU214" s="205" t="s">
        <v>85</v>
      </c>
      <c r="AY214" s="15" t="s">
        <v>126</v>
      </c>
      <c r="BE214" s="206">
        <f>IF(N214="základní",J214,0)</f>
        <v>0</v>
      </c>
      <c r="BF214" s="206">
        <f>IF(N214="snížená",J214,0)</f>
        <v>0</v>
      </c>
      <c r="BG214" s="206">
        <f>IF(N214="zákl. přenesená",J214,0)</f>
        <v>0</v>
      </c>
      <c r="BH214" s="206">
        <f>IF(N214="sníž. přenesená",J214,0)</f>
        <v>0</v>
      </c>
      <c r="BI214" s="206">
        <f>IF(N214="nulová",J214,0)</f>
        <v>0</v>
      </c>
      <c r="BJ214" s="15" t="s">
        <v>83</v>
      </c>
      <c r="BK214" s="206">
        <f>ROUND(I214*H214,2)</f>
        <v>0</v>
      </c>
      <c r="BL214" s="15" t="s">
        <v>828</v>
      </c>
      <c r="BM214" s="205" t="s">
        <v>1513</v>
      </c>
    </row>
    <row r="215" s="2" customFormat="1" ht="16.5" customHeight="1">
      <c r="A215" s="36"/>
      <c r="B215" s="37"/>
      <c r="C215" s="237" t="s">
        <v>930</v>
      </c>
      <c r="D215" s="237" t="s">
        <v>284</v>
      </c>
      <c r="E215" s="238" t="s">
        <v>2028</v>
      </c>
      <c r="F215" s="239" t="s">
        <v>2029</v>
      </c>
      <c r="G215" s="240" t="s">
        <v>1374</v>
      </c>
      <c r="H215" s="241">
        <v>4</v>
      </c>
      <c r="I215" s="242"/>
      <c r="J215" s="243">
        <f>ROUND(I215*H215,2)</f>
        <v>0</v>
      </c>
      <c r="K215" s="239" t="s">
        <v>19</v>
      </c>
      <c r="L215" s="244"/>
      <c r="M215" s="245" t="s">
        <v>19</v>
      </c>
      <c r="N215" s="246" t="s">
        <v>46</v>
      </c>
      <c r="O215" s="82"/>
      <c r="P215" s="203">
        <f>O215*H215</f>
        <v>0</v>
      </c>
      <c r="Q215" s="203">
        <v>0</v>
      </c>
      <c r="R215" s="203">
        <f>Q215*H215</f>
        <v>0</v>
      </c>
      <c r="S215" s="203">
        <v>0</v>
      </c>
      <c r="T215" s="204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05" t="s">
        <v>1651</v>
      </c>
      <c r="AT215" s="205" t="s">
        <v>284</v>
      </c>
      <c r="AU215" s="205" t="s">
        <v>85</v>
      </c>
      <c r="AY215" s="15" t="s">
        <v>126</v>
      </c>
      <c r="BE215" s="206">
        <f>IF(N215="základní",J215,0)</f>
        <v>0</v>
      </c>
      <c r="BF215" s="206">
        <f>IF(N215="snížená",J215,0)</f>
        <v>0</v>
      </c>
      <c r="BG215" s="206">
        <f>IF(N215="zákl. přenesená",J215,0)</f>
        <v>0</v>
      </c>
      <c r="BH215" s="206">
        <f>IF(N215="sníž. přenesená",J215,0)</f>
        <v>0</v>
      </c>
      <c r="BI215" s="206">
        <f>IF(N215="nulová",J215,0)</f>
        <v>0</v>
      </c>
      <c r="BJ215" s="15" t="s">
        <v>83</v>
      </c>
      <c r="BK215" s="206">
        <f>ROUND(I215*H215,2)</f>
        <v>0</v>
      </c>
      <c r="BL215" s="15" t="s">
        <v>828</v>
      </c>
      <c r="BM215" s="205" t="s">
        <v>1518</v>
      </c>
    </row>
    <row r="216" s="2" customFormat="1" ht="16.5" customHeight="1">
      <c r="A216" s="36"/>
      <c r="B216" s="37"/>
      <c r="C216" s="237" t="s">
        <v>935</v>
      </c>
      <c r="D216" s="237" t="s">
        <v>284</v>
      </c>
      <c r="E216" s="238" t="s">
        <v>2030</v>
      </c>
      <c r="F216" s="239" t="s">
        <v>2031</v>
      </c>
      <c r="G216" s="240" t="s">
        <v>1374</v>
      </c>
      <c r="H216" s="241">
        <v>5</v>
      </c>
      <c r="I216" s="242"/>
      <c r="J216" s="243">
        <f>ROUND(I216*H216,2)</f>
        <v>0</v>
      </c>
      <c r="K216" s="239" t="s">
        <v>19</v>
      </c>
      <c r="L216" s="244"/>
      <c r="M216" s="245" t="s">
        <v>19</v>
      </c>
      <c r="N216" s="246" t="s">
        <v>46</v>
      </c>
      <c r="O216" s="82"/>
      <c r="P216" s="203">
        <f>O216*H216</f>
        <v>0</v>
      </c>
      <c r="Q216" s="203">
        <v>0</v>
      </c>
      <c r="R216" s="203">
        <f>Q216*H216</f>
        <v>0</v>
      </c>
      <c r="S216" s="203">
        <v>0</v>
      </c>
      <c r="T216" s="204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05" t="s">
        <v>1651</v>
      </c>
      <c r="AT216" s="205" t="s">
        <v>284</v>
      </c>
      <c r="AU216" s="205" t="s">
        <v>85</v>
      </c>
      <c r="AY216" s="15" t="s">
        <v>126</v>
      </c>
      <c r="BE216" s="206">
        <f>IF(N216="základní",J216,0)</f>
        <v>0</v>
      </c>
      <c r="BF216" s="206">
        <f>IF(N216="snížená",J216,0)</f>
        <v>0</v>
      </c>
      <c r="BG216" s="206">
        <f>IF(N216="zákl. přenesená",J216,0)</f>
        <v>0</v>
      </c>
      <c r="BH216" s="206">
        <f>IF(N216="sníž. přenesená",J216,0)</f>
        <v>0</v>
      </c>
      <c r="BI216" s="206">
        <f>IF(N216="nulová",J216,0)</f>
        <v>0</v>
      </c>
      <c r="BJ216" s="15" t="s">
        <v>83</v>
      </c>
      <c r="BK216" s="206">
        <f>ROUND(I216*H216,2)</f>
        <v>0</v>
      </c>
      <c r="BL216" s="15" t="s">
        <v>828</v>
      </c>
      <c r="BM216" s="205" t="s">
        <v>1521</v>
      </c>
    </row>
    <row r="217" s="2" customFormat="1" ht="16.5" customHeight="1">
      <c r="A217" s="36"/>
      <c r="B217" s="37"/>
      <c r="C217" s="237" t="s">
        <v>937</v>
      </c>
      <c r="D217" s="237" t="s">
        <v>284</v>
      </c>
      <c r="E217" s="238" t="s">
        <v>2032</v>
      </c>
      <c r="F217" s="239" t="s">
        <v>2033</v>
      </c>
      <c r="G217" s="240" t="s">
        <v>1374</v>
      </c>
      <c r="H217" s="241">
        <v>1</v>
      </c>
      <c r="I217" s="242"/>
      <c r="J217" s="243">
        <f>ROUND(I217*H217,2)</f>
        <v>0</v>
      </c>
      <c r="K217" s="239" t="s">
        <v>19</v>
      </c>
      <c r="L217" s="244"/>
      <c r="M217" s="245" t="s">
        <v>19</v>
      </c>
      <c r="N217" s="246" t="s">
        <v>46</v>
      </c>
      <c r="O217" s="82"/>
      <c r="P217" s="203">
        <f>O217*H217</f>
        <v>0</v>
      </c>
      <c r="Q217" s="203">
        <v>0</v>
      </c>
      <c r="R217" s="203">
        <f>Q217*H217</f>
        <v>0</v>
      </c>
      <c r="S217" s="203">
        <v>0</v>
      </c>
      <c r="T217" s="204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05" t="s">
        <v>1651</v>
      </c>
      <c r="AT217" s="205" t="s">
        <v>284</v>
      </c>
      <c r="AU217" s="205" t="s">
        <v>85</v>
      </c>
      <c r="AY217" s="15" t="s">
        <v>126</v>
      </c>
      <c r="BE217" s="206">
        <f>IF(N217="základní",J217,0)</f>
        <v>0</v>
      </c>
      <c r="BF217" s="206">
        <f>IF(N217="snížená",J217,0)</f>
        <v>0</v>
      </c>
      <c r="BG217" s="206">
        <f>IF(N217="zákl. přenesená",J217,0)</f>
        <v>0</v>
      </c>
      <c r="BH217" s="206">
        <f>IF(N217="sníž. přenesená",J217,0)</f>
        <v>0</v>
      </c>
      <c r="BI217" s="206">
        <f>IF(N217="nulová",J217,0)</f>
        <v>0</v>
      </c>
      <c r="BJ217" s="15" t="s">
        <v>83</v>
      </c>
      <c r="BK217" s="206">
        <f>ROUND(I217*H217,2)</f>
        <v>0</v>
      </c>
      <c r="BL217" s="15" t="s">
        <v>828</v>
      </c>
      <c r="BM217" s="205" t="s">
        <v>1524</v>
      </c>
    </row>
    <row r="218" s="2" customFormat="1" ht="16.5" customHeight="1">
      <c r="A218" s="36"/>
      <c r="B218" s="37"/>
      <c r="C218" s="237" t="s">
        <v>942</v>
      </c>
      <c r="D218" s="237" t="s">
        <v>284</v>
      </c>
      <c r="E218" s="238" t="s">
        <v>2034</v>
      </c>
      <c r="F218" s="239" t="s">
        <v>2035</v>
      </c>
      <c r="G218" s="240" t="s">
        <v>1374</v>
      </c>
      <c r="H218" s="241">
        <v>2</v>
      </c>
      <c r="I218" s="242"/>
      <c r="J218" s="243">
        <f>ROUND(I218*H218,2)</f>
        <v>0</v>
      </c>
      <c r="K218" s="239" t="s">
        <v>19</v>
      </c>
      <c r="L218" s="244"/>
      <c r="M218" s="245" t="s">
        <v>19</v>
      </c>
      <c r="N218" s="246" t="s">
        <v>46</v>
      </c>
      <c r="O218" s="82"/>
      <c r="P218" s="203">
        <f>O218*H218</f>
        <v>0</v>
      </c>
      <c r="Q218" s="203">
        <v>0</v>
      </c>
      <c r="R218" s="203">
        <f>Q218*H218</f>
        <v>0</v>
      </c>
      <c r="S218" s="203">
        <v>0</v>
      </c>
      <c r="T218" s="204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05" t="s">
        <v>1651</v>
      </c>
      <c r="AT218" s="205" t="s">
        <v>284</v>
      </c>
      <c r="AU218" s="205" t="s">
        <v>85</v>
      </c>
      <c r="AY218" s="15" t="s">
        <v>126</v>
      </c>
      <c r="BE218" s="206">
        <f>IF(N218="základní",J218,0)</f>
        <v>0</v>
      </c>
      <c r="BF218" s="206">
        <f>IF(N218="snížená",J218,0)</f>
        <v>0</v>
      </c>
      <c r="BG218" s="206">
        <f>IF(N218="zákl. přenesená",J218,0)</f>
        <v>0</v>
      </c>
      <c r="BH218" s="206">
        <f>IF(N218="sníž. přenesená",J218,0)</f>
        <v>0</v>
      </c>
      <c r="BI218" s="206">
        <f>IF(N218="nulová",J218,0)</f>
        <v>0</v>
      </c>
      <c r="BJ218" s="15" t="s">
        <v>83</v>
      </c>
      <c r="BK218" s="206">
        <f>ROUND(I218*H218,2)</f>
        <v>0</v>
      </c>
      <c r="BL218" s="15" t="s">
        <v>828</v>
      </c>
      <c r="BM218" s="205" t="s">
        <v>1527</v>
      </c>
    </row>
    <row r="219" s="2" customFormat="1" ht="16.5" customHeight="1">
      <c r="A219" s="36"/>
      <c r="B219" s="37"/>
      <c r="C219" s="237" t="s">
        <v>947</v>
      </c>
      <c r="D219" s="237" t="s">
        <v>284</v>
      </c>
      <c r="E219" s="238" t="s">
        <v>2036</v>
      </c>
      <c r="F219" s="239" t="s">
        <v>2037</v>
      </c>
      <c r="G219" s="240" t="s">
        <v>1374</v>
      </c>
      <c r="H219" s="241">
        <v>2</v>
      </c>
      <c r="I219" s="242"/>
      <c r="J219" s="243">
        <f>ROUND(I219*H219,2)</f>
        <v>0</v>
      </c>
      <c r="K219" s="239" t="s">
        <v>19</v>
      </c>
      <c r="L219" s="244"/>
      <c r="M219" s="245" t="s">
        <v>19</v>
      </c>
      <c r="N219" s="246" t="s">
        <v>46</v>
      </c>
      <c r="O219" s="82"/>
      <c r="P219" s="203">
        <f>O219*H219</f>
        <v>0</v>
      </c>
      <c r="Q219" s="203">
        <v>0</v>
      </c>
      <c r="R219" s="203">
        <f>Q219*H219</f>
        <v>0</v>
      </c>
      <c r="S219" s="203">
        <v>0</v>
      </c>
      <c r="T219" s="204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05" t="s">
        <v>1651</v>
      </c>
      <c r="AT219" s="205" t="s">
        <v>284</v>
      </c>
      <c r="AU219" s="205" t="s">
        <v>85</v>
      </c>
      <c r="AY219" s="15" t="s">
        <v>126</v>
      </c>
      <c r="BE219" s="206">
        <f>IF(N219="základní",J219,0)</f>
        <v>0</v>
      </c>
      <c r="BF219" s="206">
        <f>IF(N219="snížená",J219,0)</f>
        <v>0</v>
      </c>
      <c r="BG219" s="206">
        <f>IF(N219="zákl. přenesená",J219,0)</f>
        <v>0</v>
      </c>
      <c r="BH219" s="206">
        <f>IF(N219="sníž. přenesená",J219,0)</f>
        <v>0</v>
      </c>
      <c r="BI219" s="206">
        <f>IF(N219="nulová",J219,0)</f>
        <v>0</v>
      </c>
      <c r="BJ219" s="15" t="s">
        <v>83</v>
      </c>
      <c r="BK219" s="206">
        <f>ROUND(I219*H219,2)</f>
        <v>0</v>
      </c>
      <c r="BL219" s="15" t="s">
        <v>828</v>
      </c>
      <c r="BM219" s="205" t="s">
        <v>1530</v>
      </c>
    </row>
    <row r="220" s="2" customFormat="1" ht="24.15" customHeight="1">
      <c r="A220" s="36"/>
      <c r="B220" s="37"/>
      <c r="C220" s="237" t="s">
        <v>952</v>
      </c>
      <c r="D220" s="237" t="s">
        <v>284</v>
      </c>
      <c r="E220" s="238" t="s">
        <v>2038</v>
      </c>
      <c r="F220" s="239" t="s">
        <v>2039</v>
      </c>
      <c r="G220" s="240" t="s">
        <v>1374</v>
      </c>
      <c r="H220" s="241">
        <v>2</v>
      </c>
      <c r="I220" s="242"/>
      <c r="J220" s="243">
        <f>ROUND(I220*H220,2)</f>
        <v>0</v>
      </c>
      <c r="K220" s="239" t="s">
        <v>19</v>
      </c>
      <c r="L220" s="244"/>
      <c r="M220" s="245" t="s">
        <v>19</v>
      </c>
      <c r="N220" s="246" t="s">
        <v>46</v>
      </c>
      <c r="O220" s="82"/>
      <c r="P220" s="203">
        <f>O220*H220</f>
        <v>0</v>
      </c>
      <c r="Q220" s="203">
        <v>0</v>
      </c>
      <c r="R220" s="203">
        <f>Q220*H220</f>
        <v>0</v>
      </c>
      <c r="S220" s="203">
        <v>0</v>
      </c>
      <c r="T220" s="204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05" t="s">
        <v>1651</v>
      </c>
      <c r="AT220" s="205" t="s">
        <v>284</v>
      </c>
      <c r="AU220" s="205" t="s">
        <v>85</v>
      </c>
      <c r="AY220" s="15" t="s">
        <v>126</v>
      </c>
      <c r="BE220" s="206">
        <f>IF(N220="základní",J220,0)</f>
        <v>0</v>
      </c>
      <c r="BF220" s="206">
        <f>IF(N220="snížená",J220,0)</f>
        <v>0</v>
      </c>
      <c r="BG220" s="206">
        <f>IF(N220="zákl. přenesená",J220,0)</f>
        <v>0</v>
      </c>
      <c r="BH220" s="206">
        <f>IF(N220="sníž. přenesená",J220,0)</f>
        <v>0</v>
      </c>
      <c r="BI220" s="206">
        <f>IF(N220="nulová",J220,0)</f>
        <v>0</v>
      </c>
      <c r="BJ220" s="15" t="s">
        <v>83</v>
      </c>
      <c r="BK220" s="206">
        <f>ROUND(I220*H220,2)</f>
        <v>0</v>
      </c>
      <c r="BL220" s="15" t="s">
        <v>828</v>
      </c>
      <c r="BM220" s="205" t="s">
        <v>1533</v>
      </c>
    </row>
    <row r="221" s="2" customFormat="1" ht="24.15" customHeight="1">
      <c r="A221" s="36"/>
      <c r="B221" s="37"/>
      <c r="C221" s="237" t="s">
        <v>957</v>
      </c>
      <c r="D221" s="237" t="s">
        <v>284</v>
      </c>
      <c r="E221" s="238" t="s">
        <v>2040</v>
      </c>
      <c r="F221" s="239" t="s">
        <v>2041</v>
      </c>
      <c r="G221" s="240" t="s">
        <v>1374</v>
      </c>
      <c r="H221" s="241">
        <v>4</v>
      </c>
      <c r="I221" s="242"/>
      <c r="J221" s="243">
        <f>ROUND(I221*H221,2)</f>
        <v>0</v>
      </c>
      <c r="K221" s="239" t="s">
        <v>19</v>
      </c>
      <c r="L221" s="244"/>
      <c r="M221" s="245" t="s">
        <v>19</v>
      </c>
      <c r="N221" s="246" t="s">
        <v>46</v>
      </c>
      <c r="O221" s="82"/>
      <c r="P221" s="203">
        <f>O221*H221</f>
        <v>0</v>
      </c>
      <c r="Q221" s="203">
        <v>0</v>
      </c>
      <c r="R221" s="203">
        <f>Q221*H221</f>
        <v>0</v>
      </c>
      <c r="S221" s="203">
        <v>0</v>
      </c>
      <c r="T221" s="204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05" t="s">
        <v>1651</v>
      </c>
      <c r="AT221" s="205" t="s">
        <v>284</v>
      </c>
      <c r="AU221" s="205" t="s">
        <v>85</v>
      </c>
      <c r="AY221" s="15" t="s">
        <v>126</v>
      </c>
      <c r="BE221" s="206">
        <f>IF(N221="základní",J221,0)</f>
        <v>0</v>
      </c>
      <c r="BF221" s="206">
        <f>IF(N221="snížená",J221,0)</f>
        <v>0</v>
      </c>
      <c r="BG221" s="206">
        <f>IF(N221="zákl. přenesená",J221,0)</f>
        <v>0</v>
      </c>
      <c r="BH221" s="206">
        <f>IF(N221="sníž. přenesená",J221,0)</f>
        <v>0</v>
      </c>
      <c r="BI221" s="206">
        <f>IF(N221="nulová",J221,0)</f>
        <v>0</v>
      </c>
      <c r="BJ221" s="15" t="s">
        <v>83</v>
      </c>
      <c r="BK221" s="206">
        <f>ROUND(I221*H221,2)</f>
        <v>0</v>
      </c>
      <c r="BL221" s="15" t="s">
        <v>828</v>
      </c>
      <c r="BM221" s="205" t="s">
        <v>1536</v>
      </c>
    </row>
    <row r="222" s="2" customFormat="1" ht="24.15" customHeight="1">
      <c r="A222" s="36"/>
      <c r="B222" s="37"/>
      <c r="C222" s="237" t="s">
        <v>963</v>
      </c>
      <c r="D222" s="237" t="s">
        <v>284</v>
      </c>
      <c r="E222" s="238" t="s">
        <v>2042</v>
      </c>
      <c r="F222" s="239" t="s">
        <v>2043</v>
      </c>
      <c r="G222" s="240" t="s">
        <v>1374</v>
      </c>
      <c r="H222" s="241">
        <v>2</v>
      </c>
      <c r="I222" s="242"/>
      <c r="J222" s="243">
        <f>ROUND(I222*H222,2)</f>
        <v>0</v>
      </c>
      <c r="K222" s="239" t="s">
        <v>19</v>
      </c>
      <c r="L222" s="244"/>
      <c r="M222" s="245" t="s">
        <v>19</v>
      </c>
      <c r="N222" s="246" t="s">
        <v>46</v>
      </c>
      <c r="O222" s="82"/>
      <c r="P222" s="203">
        <f>O222*H222</f>
        <v>0</v>
      </c>
      <c r="Q222" s="203">
        <v>0</v>
      </c>
      <c r="R222" s="203">
        <f>Q222*H222</f>
        <v>0</v>
      </c>
      <c r="S222" s="203">
        <v>0</v>
      </c>
      <c r="T222" s="204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05" t="s">
        <v>1651</v>
      </c>
      <c r="AT222" s="205" t="s">
        <v>284</v>
      </c>
      <c r="AU222" s="205" t="s">
        <v>85</v>
      </c>
      <c r="AY222" s="15" t="s">
        <v>126</v>
      </c>
      <c r="BE222" s="206">
        <f>IF(N222="základní",J222,0)</f>
        <v>0</v>
      </c>
      <c r="BF222" s="206">
        <f>IF(N222="snížená",J222,0)</f>
        <v>0</v>
      </c>
      <c r="BG222" s="206">
        <f>IF(N222="zákl. přenesená",J222,0)</f>
        <v>0</v>
      </c>
      <c r="BH222" s="206">
        <f>IF(N222="sníž. přenesená",J222,0)</f>
        <v>0</v>
      </c>
      <c r="BI222" s="206">
        <f>IF(N222="nulová",J222,0)</f>
        <v>0</v>
      </c>
      <c r="BJ222" s="15" t="s">
        <v>83</v>
      </c>
      <c r="BK222" s="206">
        <f>ROUND(I222*H222,2)</f>
        <v>0</v>
      </c>
      <c r="BL222" s="15" t="s">
        <v>828</v>
      </c>
      <c r="BM222" s="205" t="s">
        <v>1539</v>
      </c>
    </row>
    <row r="223" s="11" customFormat="1" ht="22.8" customHeight="1">
      <c r="A223" s="11"/>
      <c r="B223" s="180"/>
      <c r="C223" s="181"/>
      <c r="D223" s="182" t="s">
        <v>74</v>
      </c>
      <c r="E223" s="222" t="s">
        <v>1609</v>
      </c>
      <c r="F223" s="222" t="s">
        <v>2044</v>
      </c>
      <c r="G223" s="181"/>
      <c r="H223" s="181"/>
      <c r="I223" s="184"/>
      <c r="J223" s="223">
        <f>BK223</f>
        <v>0</v>
      </c>
      <c r="K223" s="181"/>
      <c r="L223" s="186"/>
      <c r="M223" s="187"/>
      <c r="N223" s="188"/>
      <c r="O223" s="188"/>
      <c r="P223" s="189">
        <f>SUM(P224:P228)</f>
        <v>0</v>
      </c>
      <c r="Q223" s="188"/>
      <c r="R223" s="189">
        <f>SUM(R224:R228)</f>
        <v>0</v>
      </c>
      <c r="S223" s="188"/>
      <c r="T223" s="190">
        <f>SUM(T224:T228)</f>
        <v>0</v>
      </c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R223" s="191" t="s">
        <v>140</v>
      </c>
      <c r="AT223" s="192" t="s">
        <v>74</v>
      </c>
      <c r="AU223" s="192" t="s">
        <v>83</v>
      </c>
      <c r="AY223" s="191" t="s">
        <v>126</v>
      </c>
      <c r="BK223" s="193">
        <f>SUM(BK224:BK228)</f>
        <v>0</v>
      </c>
    </row>
    <row r="224" s="2" customFormat="1" ht="16.5" customHeight="1">
      <c r="A224" s="36"/>
      <c r="B224" s="37"/>
      <c r="C224" s="237" t="s">
        <v>968</v>
      </c>
      <c r="D224" s="237" t="s">
        <v>284</v>
      </c>
      <c r="E224" s="238" t="s">
        <v>2045</v>
      </c>
      <c r="F224" s="239" t="s">
        <v>2046</v>
      </c>
      <c r="G224" s="240" t="s">
        <v>266</v>
      </c>
      <c r="H224" s="241">
        <v>3</v>
      </c>
      <c r="I224" s="242"/>
      <c r="J224" s="243">
        <f>ROUND(I224*H224,2)</f>
        <v>0</v>
      </c>
      <c r="K224" s="239" t="s">
        <v>19</v>
      </c>
      <c r="L224" s="244"/>
      <c r="M224" s="245" t="s">
        <v>19</v>
      </c>
      <c r="N224" s="246" t="s">
        <v>46</v>
      </c>
      <c r="O224" s="82"/>
      <c r="P224" s="203">
        <f>O224*H224</f>
        <v>0</v>
      </c>
      <c r="Q224" s="203">
        <v>0</v>
      </c>
      <c r="R224" s="203">
        <f>Q224*H224</f>
        <v>0</v>
      </c>
      <c r="S224" s="203">
        <v>0</v>
      </c>
      <c r="T224" s="204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05" t="s">
        <v>1651</v>
      </c>
      <c r="AT224" s="205" t="s">
        <v>284</v>
      </c>
      <c r="AU224" s="205" t="s">
        <v>85</v>
      </c>
      <c r="AY224" s="15" t="s">
        <v>126</v>
      </c>
      <c r="BE224" s="206">
        <f>IF(N224="základní",J224,0)</f>
        <v>0</v>
      </c>
      <c r="BF224" s="206">
        <f>IF(N224="snížená",J224,0)</f>
        <v>0</v>
      </c>
      <c r="BG224" s="206">
        <f>IF(N224="zákl. přenesená",J224,0)</f>
        <v>0</v>
      </c>
      <c r="BH224" s="206">
        <f>IF(N224="sníž. přenesená",J224,0)</f>
        <v>0</v>
      </c>
      <c r="BI224" s="206">
        <f>IF(N224="nulová",J224,0)</f>
        <v>0</v>
      </c>
      <c r="BJ224" s="15" t="s">
        <v>83</v>
      </c>
      <c r="BK224" s="206">
        <f>ROUND(I224*H224,2)</f>
        <v>0</v>
      </c>
      <c r="BL224" s="15" t="s">
        <v>828</v>
      </c>
      <c r="BM224" s="205" t="s">
        <v>1542</v>
      </c>
    </row>
    <row r="225" s="2" customFormat="1" ht="16.5" customHeight="1">
      <c r="A225" s="36"/>
      <c r="B225" s="37"/>
      <c r="C225" s="237" t="s">
        <v>973</v>
      </c>
      <c r="D225" s="237" t="s">
        <v>284</v>
      </c>
      <c r="E225" s="238" t="s">
        <v>2016</v>
      </c>
      <c r="F225" s="239" t="s">
        <v>2017</v>
      </c>
      <c r="G225" s="240" t="s">
        <v>266</v>
      </c>
      <c r="H225" s="241">
        <v>18</v>
      </c>
      <c r="I225" s="242"/>
      <c r="J225" s="243">
        <f>ROUND(I225*H225,2)</f>
        <v>0</v>
      </c>
      <c r="K225" s="239" t="s">
        <v>19</v>
      </c>
      <c r="L225" s="244"/>
      <c r="M225" s="245" t="s">
        <v>19</v>
      </c>
      <c r="N225" s="246" t="s">
        <v>46</v>
      </c>
      <c r="O225" s="82"/>
      <c r="P225" s="203">
        <f>O225*H225</f>
        <v>0</v>
      </c>
      <c r="Q225" s="203">
        <v>0</v>
      </c>
      <c r="R225" s="203">
        <f>Q225*H225</f>
        <v>0</v>
      </c>
      <c r="S225" s="203">
        <v>0</v>
      </c>
      <c r="T225" s="204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05" t="s">
        <v>1651</v>
      </c>
      <c r="AT225" s="205" t="s">
        <v>284</v>
      </c>
      <c r="AU225" s="205" t="s">
        <v>85</v>
      </c>
      <c r="AY225" s="15" t="s">
        <v>126</v>
      </c>
      <c r="BE225" s="206">
        <f>IF(N225="základní",J225,0)</f>
        <v>0</v>
      </c>
      <c r="BF225" s="206">
        <f>IF(N225="snížená",J225,0)</f>
        <v>0</v>
      </c>
      <c r="BG225" s="206">
        <f>IF(N225="zákl. přenesená",J225,0)</f>
        <v>0</v>
      </c>
      <c r="BH225" s="206">
        <f>IF(N225="sníž. přenesená",J225,0)</f>
        <v>0</v>
      </c>
      <c r="BI225" s="206">
        <f>IF(N225="nulová",J225,0)</f>
        <v>0</v>
      </c>
      <c r="BJ225" s="15" t="s">
        <v>83</v>
      </c>
      <c r="BK225" s="206">
        <f>ROUND(I225*H225,2)</f>
        <v>0</v>
      </c>
      <c r="BL225" s="15" t="s">
        <v>828</v>
      </c>
      <c r="BM225" s="205" t="s">
        <v>1545</v>
      </c>
    </row>
    <row r="226" s="2" customFormat="1" ht="16.5" customHeight="1">
      <c r="A226" s="36"/>
      <c r="B226" s="37"/>
      <c r="C226" s="237" t="s">
        <v>978</v>
      </c>
      <c r="D226" s="237" t="s">
        <v>284</v>
      </c>
      <c r="E226" s="238" t="s">
        <v>2047</v>
      </c>
      <c r="F226" s="239" t="s">
        <v>2048</v>
      </c>
      <c r="G226" s="240" t="s">
        <v>1374</v>
      </c>
      <c r="H226" s="241">
        <v>2</v>
      </c>
      <c r="I226" s="242"/>
      <c r="J226" s="243">
        <f>ROUND(I226*H226,2)</f>
        <v>0</v>
      </c>
      <c r="K226" s="239" t="s">
        <v>19</v>
      </c>
      <c r="L226" s="244"/>
      <c r="M226" s="245" t="s">
        <v>19</v>
      </c>
      <c r="N226" s="246" t="s">
        <v>46</v>
      </c>
      <c r="O226" s="82"/>
      <c r="P226" s="203">
        <f>O226*H226</f>
        <v>0</v>
      </c>
      <c r="Q226" s="203">
        <v>0</v>
      </c>
      <c r="R226" s="203">
        <f>Q226*H226</f>
        <v>0</v>
      </c>
      <c r="S226" s="203">
        <v>0</v>
      </c>
      <c r="T226" s="204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05" t="s">
        <v>1651</v>
      </c>
      <c r="AT226" s="205" t="s">
        <v>284</v>
      </c>
      <c r="AU226" s="205" t="s">
        <v>85</v>
      </c>
      <c r="AY226" s="15" t="s">
        <v>126</v>
      </c>
      <c r="BE226" s="206">
        <f>IF(N226="základní",J226,0)</f>
        <v>0</v>
      </c>
      <c r="BF226" s="206">
        <f>IF(N226="snížená",J226,0)</f>
        <v>0</v>
      </c>
      <c r="BG226" s="206">
        <f>IF(N226="zákl. přenesená",J226,0)</f>
        <v>0</v>
      </c>
      <c r="BH226" s="206">
        <f>IF(N226="sníž. přenesená",J226,0)</f>
        <v>0</v>
      </c>
      <c r="BI226" s="206">
        <f>IF(N226="nulová",J226,0)</f>
        <v>0</v>
      </c>
      <c r="BJ226" s="15" t="s">
        <v>83</v>
      </c>
      <c r="BK226" s="206">
        <f>ROUND(I226*H226,2)</f>
        <v>0</v>
      </c>
      <c r="BL226" s="15" t="s">
        <v>828</v>
      </c>
      <c r="BM226" s="205" t="s">
        <v>1548</v>
      </c>
    </row>
    <row r="227" s="2" customFormat="1" ht="16.5" customHeight="1">
      <c r="A227" s="36"/>
      <c r="B227" s="37"/>
      <c r="C227" s="237" t="s">
        <v>981</v>
      </c>
      <c r="D227" s="237" t="s">
        <v>284</v>
      </c>
      <c r="E227" s="238" t="s">
        <v>2022</v>
      </c>
      <c r="F227" s="239" t="s">
        <v>2023</v>
      </c>
      <c r="G227" s="240" t="s">
        <v>1374</v>
      </c>
      <c r="H227" s="241">
        <v>5</v>
      </c>
      <c r="I227" s="242"/>
      <c r="J227" s="243">
        <f>ROUND(I227*H227,2)</f>
        <v>0</v>
      </c>
      <c r="K227" s="239" t="s">
        <v>19</v>
      </c>
      <c r="L227" s="244"/>
      <c r="M227" s="245" t="s">
        <v>19</v>
      </c>
      <c r="N227" s="246" t="s">
        <v>46</v>
      </c>
      <c r="O227" s="82"/>
      <c r="P227" s="203">
        <f>O227*H227</f>
        <v>0</v>
      </c>
      <c r="Q227" s="203">
        <v>0</v>
      </c>
      <c r="R227" s="203">
        <f>Q227*H227</f>
        <v>0</v>
      </c>
      <c r="S227" s="203">
        <v>0</v>
      </c>
      <c r="T227" s="204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05" t="s">
        <v>1651</v>
      </c>
      <c r="AT227" s="205" t="s">
        <v>284</v>
      </c>
      <c r="AU227" s="205" t="s">
        <v>85</v>
      </c>
      <c r="AY227" s="15" t="s">
        <v>126</v>
      </c>
      <c r="BE227" s="206">
        <f>IF(N227="základní",J227,0)</f>
        <v>0</v>
      </c>
      <c r="BF227" s="206">
        <f>IF(N227="snížená",J227,0)</f>
        <v>0</v>
      </c>
      <c r="BG227" s="206">
        <f>IF(N227="zákl. přenesená",J227,0)</f>
        <v>0</v>
      </c>
      <c r="BH227" s="206">
        <f>IF(N227="sníž. přenesená",J227,0)</f>
        <v>0</v>
      </c>
      <c r="BI227" s="206">
        <f>IF(N227="nulová",J227,0)</f>
        <v>0</v>
      </c>
      <c r="BJ227" s="15" t="s">
        <v>83</v>
      </c>
      <c r="BK227" s="206">
        <f>ROUND(I227*H227,2)</f>
        <v>0</v>
      </c>
      <c r="BL227" s="15" t="s">
        <v>828</v>
      </c>
      <c r="BM227" s="205" t="s">
        <v>1551</v>
      </c>
    </row>
    <row r="228" s="2" customFormat="1" ht="16.5" customHeight="1">
      <c r="A228" s="36"/>
      <c r="B228" s="37"/>
      <c r="C228" s="237" t="s">
        <v>986</v>
      </c>
      <c r="D228" s="237" t="s">
        <v>284</v>
      </c>
      <c r="E228" s="238" t="s">
        <v>2032</v>
      </c>
      <c r="F228" s="239" t="s">
        <v>2033</v>
      </c>
      <c r="G228" s="240" t="s">
        <v>1374</v>
      </c>
      <c r="H228" s="241">
        <v>1</v>
      </c>
      <c r="I228" s="242"/>
      <c r="J228" s="243">
        <f>ROUND(I228*H228,2)</f>
        <v>0</v>
      </c>
      <c r="K228" s="239" t="s">
        <v>19</v>
      </c>
      <c r="L228" s="244"/>
      <c r="M228" s="245" t="s">
        <v>19</v>
      </c>
      <c r="N228" s="246" t="s">
        <v>46</v>
      </c>
      <c r="O228" s="82"/>
      <c r="P228" s="203">
        <f>O228*H228</f>
        <v>0</v>
      </c>
      <c r="Q228" s="203">
        <v>0</v>
      </c>
      <c r="R228" s="203">
        <f>Q228*H228</f>
        <v>0</v>
      </c>
      <c r="S228" s="203">
        <v>0</v>
      </c>
      <c r="T228" s="204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05" t="s">
        <v>1651</v>
      </c>
      <c r="AT228" s="205" t="s">
        <v>284</v>
      </c>
      <c r="AU228" s="205" t="s">
        <v>85</v>
      </c>
      <c r="AY228" s="15" t="s">
        <v>126</v>
      </c>
      <c r="BE228" s="206">
        <f>IF(N228="základní",J228,0)</f>
        <v>0</v>
      </c>
      <c r="BF228" s="206">
        <f>IF(N228="snížená",J228,0)</f>
        <v>0</v>
      </c>
      <c r="BG228" s="206">
        <f>IF(N228="zákl. přenesená",J228,0)</f>
        <v>0</v>
      </c>
      <c r="BH228" s="206">
        <f>IF(N228="sníž. přenesená",J228,0)</f>
        <v>0</v>
      </c>
      <c r="BI228" s="206">
        <f>IF(N228="nulová",J228,0)</f>
        <v>0</v>
      </c>
      <c r="BJ228" s="15" t="s">
        <v>83</v>
      </c>
      <c r="BK228" s="206">
        <f>ROUND(I228*H228,2)</f>
        <v>0</v>
      </c>
      <c r="BL228" s="15" t="s">
        <v>828</v>
      </c>
      <c r="BM228" s="205" t="s">
        <v>1552</v>
      </c>
    </row>
    <row r="229" s="11" customFormat="1" ht="22.8" customHeight="1">
      <c r="A229" s="11"/>
      <c r="B229" s="180"/>
      <c r="C229" s="181"/>
      <c r="D229" s="182" t="s">
        <v>74</v>
      </c>
      <c r="E229" s="222" t="s">
        <v>1615</v>
      </c>
      <c r="F229" s="222" t="s">
        <v>2049</v>
      </c>
      <c r="G229" s="181"/>
      <c r="H229" s="181"/>
      <c r="I229" s="184"/>
      <c r="J229" s="223">
        <f>BK229</f>
        <v>0</v>
      </c>
      <c r="K229" s="181"/>
      <c r="L229" s="186"/>
      <c r="M229" s="187"/>
      <c r="N229" s="188"/>
      <c r="O229" s="188"/>
      <c r="P229" s="189">
        <f>SUM(P230:P231)</f>
        <v>0</v>
      </c>
      <c r="Q229" s="188"/>
      <c r="R229" s="189">
        <f>SUM(R230:R231)</f>
        <v>0</v>
      </c>
      <c r="S229" s="188"/>
      <c r="T229" s="190">
        <f>SUM(T230:T231)</f>
        <v>0</v>
      </c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R229" s="191" t="s">
        <v>140</v>
      </c>
      <c r="AT229" s="192" t="s">
        <v>74</v>
      </c>
      <c r="AU229" s="192" t="s">
        <v>83</v>
      </c>
      <c r="AY229" s="191" t="s">
        <v>126</v>
      </c>
      <c r="BK229" s="193">
        <f>SUM(BK230:BK231)</f>
        <v>0</v>
      </c>
    </row>
    <row r="230" s="2" customFormat="1" ht="16.5" customHeight="1">
      <c r="A230" s="36"/>
      <c r="B230" s="37"/>
      <c r="C230" s="237" t="s">
        <v>290</v>
      </c>
      <c r="D230" s="237" t="s">
        <v>284</v>
      </c>
      <c r="E230" s="238" t="s">
        <v>2050</v>
      </c>
      <c r="F230" s="239" t="s">
        <v>2049</v>
      </c>
      <c r="G230" s="240" t="s">
        <v>1422</v>
      </c>
      <c r="H230" s="241">
        <v>1</v>
      </c>
      <c r="I230" s="242"/>
      <c r="J230" s="243">
        <f>ROUND(I230*H230,2)</f>
        <v>0</v>
      </c>
      <c r="K230" s="239" t="s">
        <v>19</v>
      </c>
      <c r="L230" s="244"/>
      <c r="M230" s="245" t="s">
        <v>19</v>
      </c>
      <c r="N230" s="246" t="s">
        <v>46</v>
      </c>
      <c r="O230" s="82"/>
      <c r="P230" s="203">
        <f>O230*H230</f>
        <v>0</v>
      </c>
      <c r="Q230" s="203">
        <v>0</v>
      </c>
      <c r="R230" s="203">
        <f>Q230*H230</f>
        <v>0</v>
      </c>
      <c r="S230" s="203">
        <v>0</v>
      </c>
      <c r="T230" s="204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05" t="s">
        <v>1651</v>
      </c>
      <c r="AT230" s="205" t="s">
        <v>284</v>
      </c>
      <c r="AU230" s="205" t="s">
        <v>85</v>
      </c>
      <c r="AY230" s="15" t="s">
        <v>126</v>
      </c>
      <c r="BE230" s="206">
        <f>IF(N230="základní",J230,0)</f>
        <v>0</v>
      </c>
      <c r="BF230" s="206">
        <f>IF(N230="snížená",J230,0)</f>
        <v>0</v>
      </c>
      <c r="BG230" s="206">
        <f>IF(N230="zákl. přenesená",J230,0)</f>
        <v>0</v>
      </c>
      <c r="BH230" s="206">
        <f>IF(N230="sníž. přenesená",J230,0)</f>
        <v>0</v>
      </c>
      <c r="BI230" s="206">
        <f>IF(N230="nulová",J230,0)</f>
        <v>0</v>
      </c>
      <c r="BJ230" s="15" t="s">
        <v>83</v>
      </c>
      <c r="BK230" s="206">
        <f>ROUND(I230*H230,2)</f>
        <v>0</v>
      </c>
      <c r="BL230" s="15" t="s">
        <v>828</v>
      </c>
      <c r="BM230" s="205" t="s">
        <v>1554</v>
      </c>
    </row>
    <row r="231" s="2" customFormat="1">
      <c r="A231" s="36"/>
      <c r="B231" s="37"/>
      <c r="C231" s="38"/>
      <c r="D231" s="226" t="s">
        <v>281</v>
      </c>
      <c r="E231" s="38"/>
      <c r="F231" s="236" t="s">
        <v>2051</v>
      </c>
      <c r="G231" s="38"/>
      <c r="H231" s="38"/>
      <c r="I231" s="209"/>
      <c r="J231" s="38"/>
      <c r="K231" s="38"/>
      <c r="L231" s="42"/>
      <c r="M231" s="210"/>
      <c r="N231" s="211"/>
      <c r="O231" s="82"/>
      <c r="P231" s="82"/>
      <c r="Q231" s="82"/>
      <c r="R231" s="82"/>
      <c r="S231" s="82"/>
      <c r="T231" s="83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5" t="s">
        <v>281</v>
      </c>
      <c r="AU231" s="15" t="s">
        <v>85</v>
      </c>
    </row>
    <row r="232" s="11" customFormat="1" ht="22.8" customHeight="1">
      <c r="A232" s="11"/>
      <c r="B232" s="180"/>
      <c r="C232" s="181"/>
      <c r="D232" s="182" t="s">
        <v>74</v>
      </c>
      <c r="E232" s="222" t="s">
        <v>1617</v>
      </c>
      <c r="F232" s="222" t="s">
        <v>2052</v>
      </c>
      <c r="G232" s="181"/>
      <c r="H232" s="181"/>
      <c r="I232" s="184"/>
      <c r="J232" s="223">
        <f>BK232</f>
        <v>0</v>
      </c>
      <c r="K232" s="181"/>
      <c r="L232" s="186"/>
      <c r="M232" s="187"/>
      <c r="N232" s="188"/>
      <c r="O232" s="188"/>
      <c r="P232" s="189">
        <f>SUM(P233:P242)</f>
        <v>0</v>
      </c>
      <c r="Q232" s="188"/>
      <c r="R232" s="189">
        <f>SUM(R233:R242)</f>
        <v>0</v>
      </c>
      <c r="S232" s="188"/>
      <c r="T232" s="190">
        <f>SUM(T233:T242)</f>
        <v>0</v>
      </c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R232" s="191" t="s">
        <v>140</v>
      </c>
      <c r="AT232" s="192" t="s">
        <v>74</v>
      </c>
      <c r="AU232" s="192" t="s">
        <v>83</v>
      </c>
      <c r="AY232" s="191" t="s">
        <v>126</v>
      </c>
      <c r="BK232" s="193">
        <f>SUM(BK233:BK242)</f>
        <v>0</v>
      </c>
    </row>
    <row r="233" s="2" customFormat="1" ht="16.5" customHeight="1">
      <c r="A233" s="36"/>
      <c r="B233" s="37"/>
      <c r="C233" s="237" t="s">
        <v>328</v>
      </c>
      <c r="D233" s="237" t="s">
        <v>284</v>
      </c>
      <c r="E233" s="238" t="s">
        <v>2053</v>
      </c>
      <c r="F233" s="239" t="s">
        <v>2054</v>
      </c>
      <c r="G233" s="240" t="s">
        <v>266</v>
      </c>
      <c r="H233" s="241">
        <v>18</v>
      </c>
      <c r="I233" s="242"/>
      <c r="J233" s="243">
        <f>ROUND(I233*H233,2)</f>
        <v>0</v>
      </c>
      <c r="K233" s="239" t="s">
        <v>19</v>
      </c>
      <c r="L233" s="244"/>
      <c r="M233" s="245" t="s">
        <v>19</v>
      </c>
      <c r="N233" s="246" t="s">
        <v>46</v>
      </c>
      <c r="O233" s="82"/>
      <c r="P233" s="203">
        <f>O233*H233</f>
        <v>0</v>
      </c>
      <c r="Q233" s="203">
        <v>0</v>
      </c>
      <c r="R233" s="203">
        <f>Q233*H233</f>
        <v>0</v>
      </c>
      <c r="S233" s="203">
        <v>0</v>
      </c>
      <c r="T233" s="204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05" t="s">
        <v>1651</v>
      </c>
      <c r="AT233" s="205" t="s">
        <v>284</v>
      </c>
      <c r="AU233" s="205" t="s">
        <v>85</v>
      </c>
      <c r="AY233" s="15" t="s">
        <v>126</v>
      </c>
      <c r="BE233" s="206">
        <f>IF(N233="základní",J233,0)</f>
        <v>0</v>
      </c>
      <c r="BF233" s="206">
        <f>IF(N233="snížená",J233,0)</f>
        <v>0</v>
      </c>
      <c r="BG233" s="206">
        <f>IF(N233="zákl. přenesená",J233,0)</f>
        <v>0</v>
      </c>
      <c r="BH233" s="206">
        <f>IF(N233="sníž. přenesená",J233,0)</f>
        <v>0</v>
      </c>
      <c r="BI233" s="206">
        <f>IF(N233="nulová",J233,0)</f>
        <v>0</v>
      </c>
      <c r="BJ233" s="15" t="s">
        <v>83</v>
      </c>
      <c r="BK233" s="206">
        <f>ROUND(I233*H233,2)</f>
        <v>0</v>
      </c>
      <c r="BL233" s="15" t="s">
        <v>828</v>
      </c>
      <c r="BM233" s="205" t="s">
        <v>1556</v>
      </c>
    </row>
    <row r="234" s="2" customFormat="1" ht="16.5" customHeight="1">
      <c r="A234" s="36"/>
      <c r="B234" s="37"/>
      <c r="C234" s="237" t="s">
        <v>993</v>
      </c>
      <c r="D234" s="237" t="s">
        <v>284</v>
      </c>
      <c r="E234" s="238" t="s">
        <v>2055</v>
      </c>
      <c r="F234" s="239" t="s">
        <v>2056</v>
      </c>
      <c r="G234" s="240" t="s">
        <v>266</v>
      </c>
      <c r="H234" s="241">
        <v>24</v>
      </c>
      <c r="I234" s="242"/>
      <c r="J234" s="243">
        <f>ROUND(I234*H234,2)</f>
        <v>0</v>
      </c>
      <c r="K234" s="239" t="s">
        <v>19</v>
      </c>
      <c r="L234" s="244"/>
      <c r="M234" s="245" t="s">
        <v>19</v>
      </c>
      <c r="N234" s="246" t="s">
        <v>46</v>
      </c>
      <c r="O234" s="82"/>
      <c r="P234" s="203">
        <f>O234*H234</f>
        <v>0</v>
      </c>
      <c r="Q234" s="203">
        <v>0</v>
      </c>
      <c r="R234" s="203">
        <f>Q234*H234</f>
        <v>0</v>
      </c>
      <c r="S234" s="203">
        <v>0</v>
      </c>
      <c r="T234" s="204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05" t="s">
        <v>1651</v>
      </c>
      <c r="AT234" s="205" t="s">
        <v>284</v>
      </c>
      <c r="AU234" s="205" t="s">
        <v>85</v>
      </c>
      <c r="AY234" s="15" t="s">
        <v>126</v>
      </c>
      <c r="BE234" s="206">
        <f>IF(N234="základní",J234,0)</f>
        <v>0</v>
      </c>
      <c r="BF234" s="206">
        <f>IF(N234="snížená",J234,0)</f>
        <v>0</v>
      </c>
      <c r="BG234" s="206">
        <f>IF(N234="zákl. přenesená",J234,0)</f>
        <v>0</v>
      </c>
      <c r="BH234" s="206">
        <f>IF(N234="sníž. přenesená",J234,0)</f>
        <v>0</v>
      </c>
      <c r="BI234" s="206">
        <f>IF(N234="nulová",J234,0)</f>
        <v>0</v>
      </c>
      <c r="BJ234" s="15" t="s">
        <v>83</v>
      </c>
      <c r="BK234" s="206">
        <f>ROUND(I234*H234,2)</f>
        <v>0</v>
      </c>
      <c r="BL234" s="15" t="s">
        <v>828</v>
      </c>
      <c r="BM234" s="205" t="s">
        <v>1559</v>
      </c>
    </row>
    <row r="235" s="2" customFormat="1" ht="16.5" customHeight="1">
      <c r="A235" s="36"/>
      <c r="B235" s="37"/>
      <c r="C235" s="237" t="s">
        <v>998</v>
      </c>
      <c r="D235" s="237" t="s">
        <v>284</v>
      </c>
      <c r="E235" s="238" t="s">
        <v>2057</v>
      </c>
      <c r="F235" s="239" t="s">
        <v>2058</v>
      </c>
      <c r="G235" s="240" t="s">
        <v>266</v>
      </c>
      <c r="H235" s="241">
        <v>36</v>
      </c>
      <c r="I235" s="242"/>
      <c r="J235" s="243">
        <f>ROUND(I235*H235,2)</f>
        <v>0</v>
      </c>
      <c r="K235" s="239" t="s">
        <v>19</v>
      </c>
      <c r="L235" s="244"/>
      <c r="M235" s="245" t="s">
        <v>19</v>
      </c>
      <c r="N235" s="246" t="s">
        <v>46</v>
      </c>
      <c r="O235" s="82"/>
      <c r="P235" s="203">
        <f>O235*H235</f>
        <v>0</v>
      </c>
      <c r="Q235" s="203">
        <v>0</v>
      </c>
      <c r="R235" s="203">
        <f>Q235*H235</f>
        <v>0</v>
      </c>
      <c r="S235" s="203">
        <v>0</v>
      </c>
      <c r="T235" s="204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05" t="s">
        <v>1651</v>
      </c>
      <c r="AT235" s="205" t="s">
        <v>284</v>
      </c>
      <c r="AU235" s="205" t="s">
        <v>85</v>
      </c>
      <c r="AY235" s="15" t="s">
        <v>126</v>
      </c>
      <c r="BE235" s="206">
        <f>IF(N235="základní",J235,0)</f>
        <v>0</v>
      </c>
      <c r="BF235" s="206">
        <f>IF(N235="snížená",J235,0)</f>
        <v>0</v>
      </c>
      <c r="BG235" s="206">
        <f>IF(N235="zákl. přenesená",J235,0)</f>
        <v>0</v>
      </c>
      <c r="BH235" s="206">
        <f>IF(N235="sníž. přenesená",J235,0)</f>
        <v>0</v>
      </c>
      <c r="BI235" s="206">
        <f>IF(N235="nulová",J235,0)</f>
        <v>0</v>
      </c>
      <c r="BJ235" s="15" t="s">
        <v>83</v>
      </c>
      <c r="BK235" s="206">
        <f>ROUND(I235*H235,2)</f>
        <v>0</v>
      </c>
      <c r="BL235" s="15" t="s">
        <v>828</v>
      </c>
      <c r="BM235" s="205" t="s">
        <v>1562</v>
      </c>
    </row>
    <row r="236" s="2" customFormat="1" ht="16.5" customHeight="1">
      <c r="A236" s="36"/>
      <c r="B236" s="37"/>
      <c r="C236" s="237" t="s">
        <v>1002</v>
      </c>
      <c r="D236" s="237" t="s">
        <v>284</v>
      </c>
      <c r="E236" s="238" t="s">
        <v>2059</v>
      </c>
      <c r="F236" s="239" t="s">
        <v>2060</v>
      </c>
      <c r="G236" s="240" t="s">
        <v>266</v>
      </c>
      <c r="H236" s="241">
        <v>12</v>
      </c>
      <c r="I236" s="242"/>
      <c r="J236" s="243">
        <f>ROUND(I236*H236,2)</f>
        <v>0</v>
      </c>
      <c r="K236" s="239" t="s">
        <v>19</v>
      </c>
      <c r="L236" s="244"/>
      <c r="M236" s="245" t="s">
        <v>19</v>
      </c>
      <c r="N236" s="246" t="s">
        <v>46</v>
      </c>
      <c r="O236" s="82"/>
      <c r="P236" s="203">
        <f>O236*H236</f>
        <v>0</v>
      </c>
      <c r="Q236" s="203">
        <v>0</v>
      </c>
      <c r="R236" s="203">
        <f>Q236*H236</f>
        <v>0</v>
      </c>
      <c r="S236" s="203">
        <v>0</v>
      </c>
      <c r="T236" s="204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05" t="s">
        <v>1651</v>
      </c>
      <c r="AT236" s="205" t="s">
        <v>284</v>
      </c>
      <c r="AU236" s="205" t="s">
        <v>85</v>
      </c>
      <c r="AY236" s="15" t="s">
        <v>126</v>
      </c>
      <c r="BE236" s="206">
        <f>IF(N236="základní",J236,0)</f>
        <v>0</v>
      </c>
      <c r="BF236" s="206">
        <f>IF(N236="snížená",J236,0)</f>
        <v>0</v>
      </c>
      <c r="BG236" s="206">
        <f>IF(N236="zákl. přenesená",J236,0)</f>
        <v>0</v>
      </c>
      <c r="BH236" s="206">
        <f>IF(N236="sníž. přenesená",J236,0)</f>
        <v>0</v>
      </c>
      <c r="BI236" s="206">
        <f>IF(N236="nulová",J236,0)</f>
        <v>0</v>
      </c>
      <c r="BJ236" s="15" t="s">
        <v>83</v>
      </c>
      <c r="BK236" s="206">
        <f>ROUND(I236*H236,2)</f>
        <v>0</v>
      </c>
      <c r="BL236" s="15" t="s">
        <v>828</v>
      </c>
      <c r="BM236" s="205" t="s">
        <v>1566</v>
      </c>
    </row>
    <row r="237" s="2" customFormat="1" ht="16.5" customHeight="1">
      <c r="A237" s="36"/>
      <c r="B237" s="37"/>
      <c r="C237" s="237" t="s">
        <v>1007</v>
      </c>
      <c r="D237" s="237" t="s">
        <v>284</v>
      </c>
      <c r="E237" s="238" t="s">
        <v>2061</v>
      </c>
      <c r="F237" s="239" t="s">
        <v>2062</v>
      </c>
      <c r="G237" s="240" t="s">
        <v>266</v>
      </c>
      <c r="H237" s="241">
        <v>3</v>
      </c>
      <c r="I237" s="242"/>
      <c r="J237" s="243">
        <f>ROUND(I237*H237,2)</f>
        <v>0</v>
      </c>
      <c r="K237" s="239" t="s">
        <v>19</v>
      </c>
      <c r="L237" s="244"/>
      <c r="M237" s="245" t="s">
        <v>19</v>
      </c>
      <c r="N237" s="246" t="s">
        <v>46</v>
      </c>
      <c r="O237" s="82"/>
      <c r="P237" s="203">
        <f>O237*H237</f>
        <v>0</v>
      </c>
      <c r="Q237" s="203">
        <v>0</v>
      </c>
      <c r="R237" s="203">
        <f>Q237*H237</f>
        <v>0</v>
      </c>
      <c r="S237" s="203">
        <v>0</v>
      </c>
      <c r="T237" s="204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05" t="s">
        <v>1651</v>
      </c>
      <c r="AT237" s="205" t="s">
        <v>284</v>
      </c>
      <c r="AU237" s="205" t="s">
        <v>85</v>
      </c>
      <c r="AY237" s="15" t="s">
        <v>126</v>
      </c>
      <c r="BE237" s="206">
        <f>IF(N237="základní",J237,0)</f>
        <v>0</v>
      </c>
      <c r="BF237" s="206">
        <f>IF(N237="snížená",J237,0)</f>
        <v>0</v>
      </c>
      <c r="BG237" s="206">
        <f>IF(N237="zákl. přenesená",J237,0)</f>
        <v>0</v>
      </c>
      <c r="BH237" s="206">
        <f>IF(N237="sníž. přenesená",J237,0)</f>
        <v>0</v>
      </c>
      <c r="BI237" s="206">
        <f>IF(N237="nulová",J237,0)</f>
        <v>0</v>
      </c>
      <c r="BJ237" s="15" t="s">
        <v>83</v>
      </c>
      <c r="BK237" s="206">
        <f>ROUND(I237*H237,2)</f>
        <v>0</v>
      </c>
      <c r="BL237" s="15" t="s">
        <v>828</v>
      </c>
      <c r="BM237" s="205" t="s">
        <v>1567</v>
      </c>
    </row>
    <row r="238" s="2" customFormat="1" ht="16.5" customHeight="1">
      <c r="A238" s="36"/>
      <c r="B238" s="37"/>
      <c r="C238" s="237" t="s">
        <v>1014</v>
      </c>
      <c r="D238" s="237" t="s">
        <v>284</v>
      </c>
      <c r="E238" s="238" t="s">
        <v>2063</v>
      </c>
      <c r="F238" s="239" t="s">
        <v>2064</v>
      </c>
      <c r="G238" s="240" t="s">
        <v>1374</v>
      </c>
      <c r="H238" s="241">
        <v>6</v>
      </c>
      <c r="I238" s="242"/>
      <c r="J238" s="243">
        <f>ROUND(I238*H238,2)</f>
        <v>0</v>
      </c>
      <c r="K238" s="239" t="s">
        <v>19</v>
      </c>
      <c r="L238" s="244"/>
      <c r="M238" s="245" t="s">
        <v>19</v>
      </c>
      <c r="N238" s="246" t="s">
        <v>46</v>
      </c>
      <c r="O238" s="82"/>
      <c r="P238" s="203">
        <f>O238*H238</f>
        <v>0</v>
      </c>
      <c r="Q238" s="203">
        <v>0</v>
      </c>
      <c r="R238" s="203">
        <f>Q238*H238</f>
        <v>0</v>
      </c>
      <c r="S238" s="203">
        <v>0</v>
      </c>
      <c r="T238" s="204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05" t="s">
        <v>1651</v>
      </c>
      <c r="AT238" s="205" t="s">
        <v>284</v>
      </c>
      <c r="AU238" s="205" t="s">
        <v>85</v>
      </c>
      <c r="AY238" s="15" t="s">
        <v>126</v>
      </c>
      <c r="BE238" s="206">
        <f>IF(N238="základní",J238,0)</f>
        <v>0</v>
      </c>
      <c r="BF238" s="206">
        <f>IF(N238="snížená",J238,0)</f>
        <v>0</v>
      </c>
      <c r="BG238" s="206">
        <f>IF(N238="zákl. přenesená",J238,0)</f>
        <v>0</v>
      </c>
      <c r="BH238" s="206">
        <f>IF(N238="sníž. přenesená",J238,0)</f>
        <v>0</v>
      </c>
      <c r="BI238" s="206">
        <f>IF(N238="nulová",J238,0)</f>
        <v>0</v>
      </c>
      <c r="BJ238" s="15" t="s">
        <v>83</v>
      </c>
      <c r="BK238" s="206">
        <f>ROUND(I238*H238,2)</f>
        <v>0</v>
      </c>
      <c r="BL238" s="15" t="s">
        <v>828</v>
      </c>
      <c r="BM238" s="205" t="s">
        <v>1570</v>
      </c>
    </row>
    <row r="239" s="2" customFormat="1" ht="16.5" customHeight="1">
      <c r="A239" s="36"/>
      <c r="B239" s="37"/>
      <c r="C239" s="237" t="s">
        <v>1020</v>
      </c>
      <c r="D239" s="237" t="s">
        <v>284</v>
      </c>
      <c r="E239" s="238" t="s">
        <v>2065</v>
      </c>
      <c r="F239" s="239" t="s">
        <v>2066</v>
      </c>
      <c r="G239" s="240" t="s">
        <v>1374</v>
      </c>
      <c r="H239" s="241">
        <v>8</v>
      </c>
      <c r="I239" s="242"/>
      <c r="J239" s="243">
        <f>ROUND(I239*H239,2)</f>
        <v>0</v>
      </c>
      <c r="K239" s="239" t="s">
        <v>19</v>
      </c>
      <c r="L239" s="244"/>
      <c r="M239" s="245" t="s">
        <v>19</v>
      </c>
      <c r="N239" s="246" t="s">
        <v>46</v>
      </c>
      <c r="O239" s="82"/>
      <c r="P239" s="203">
        <f>O239*H239</f>
        <v>0</v>
      </c>
      <c r="Q239" s="203">
        <v>0</v>
      </c>
      <c r="R239" s="203">
        <f>Q239*H239</f>
        <v>0</v>
      </c>
      <c r="S239" s="203">
        <v>0</v>
      </c>
      <c r="T239" s="204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05" t="s">
        <v>1651</v>
      </c>
      <c r="AT239" s="205" t="s">
        <v>284</v>
      </c>
      <c r="AU239" s="205" t="s">
        <v>85</v>
      </c>
      <c r="AY239" s="15" t="s">
        <v>126</v>
      </c>
      <c r="BE239" s="206">
        <f>IF(N239="základní",J239,0)</f>
        <v>0</v>
      </c>
      <c r="BF239" s="206">
        <f>IF(N239="snížená",J239,0)</f>
        <v>0</v>
      </c>
      <c r="BG239" s="206">
        <f>IF(N239="zákl. přenesená",J239,0)</f>
        <v>0</v>
      </c>
      <c r="BH239" s="206">
        <f>IF(N239="sníž. přenesená",J239,0)</f>
        <v>0</v>
      </c>
      <c r="BI239" s="206">
        <f>IF(N239="nulová",J239,0)</f>
        <v>0</v>
      </c>
      <c r="BJ239" s="15" t="s">
        <v>83</v>
      </c>
      <c r="BK239" s="206">
        <f>ROUND(I239*H239,2)</f>
        <v>0</v>
      </c>
      <c r="BL239" s="15" t="s">
        <v>828</v>
      </c>
      <c r="BM239" s="205" t="s">
        <v>1573</v>
      </c>
    </row>
    <row r="240" s="2" customFormat="1" ht="16.5" customHeight="1">
      <c r="A240" s="36"/>
      <c r="B240" s="37"/>
      <c r="C240" s="237" t="s">
        <v>1025</v>
      </c>
      <c r="D240" s="237" t="s">
        <v>284</v>
      </c>
      <c r="E240" s="238" t="s">
        <v>2067</v>
      </c>
      <c r="F240" s="239" t="s">
        <v>2068</v>
      </c>
      <c r="G240" s="240" t="s">
        <v>1374</v>
      </c>
      <c r="H240" s="241">
        <v>12</v>
      </c>
      <c r="I240" s="242"/>
      <c r="J240" s="243">
        <f>ROUND(I240*H240,2)</f>
        <v>0</v>
      </c>
      <c r="K240" s="239" t="s">
        <v>19</v>
      </c>
      <c r="L240" s="244"/>
      <c r="M240" s="245" t="s">
        <v>19</v>
      </c>
      <c r="N240" s="246" t="s">
        <v>46</v>
      </c>
      <c r="O240" s="82"/>
      <c r="P240" s="203">
        <f>O240*H240</f>
        <v>0</v>
      </c>
      <c r="Q240" s="203">
        <v>0</v>
      </c>
      <c r="R240" s="203">
        <f>Q240*H240</f>
        <v>0</v>
      </c>
      <c r="S240" s="203">
        <v>0</v>
      </c>
      <c r="T240" s="204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05" t="s">
        <v>1651</v>
      </c>
      <c r="AT240" s="205" t="s">
        <v>284</v>
      </c>
      <c r="AU240" s="205" t="s">
        <v>85</v>
      </c>
      <c r="AY240" s="15" t="s">
        <v>126</v>
      </c>
      <c r="BE240" s="206">
        <f>IF(N240="základní",J240,0)</f>
        <v>0</v>
      </c>
      <c r="BF240" s="206">
        <f>IF(N240="snížená",J240,0)</f>
        <v>0</v>
      </c>
      <c r="BG240" s="206">
        <f>IF(N240="zákl. přenesená",J240,0)</f>
        <v>0</v>
      </c>
      <c r="BH240" s="206">
        <f>IF(N240="sníž. přenesená",J240,0)</f>
        <v>0</v>
      </c>
      <c r="BI240" s="206">
        <f>IF(N240="nulová",J240,0)</f>
        <v>0</v>
      </c>
      <c r="BJ240" s="15" t="s">
        <v>83</v>
      </c>
      <c r="BK240" s="206">
        <f>ROUND(I240*H240,2)</f>
        <v>0</v>
      </c>
      <c r="BL240" s="15" t="s">
        <v>828</v>
      </c>
      <c r="BM240" s="205" t="s">
        <v>1574</v>
      </c>
    </row>
    <row r="241" s="2" customFormat="1" ht="16.5" customHeight="1">
      <c r="A241" s="36"/>
      <c r="B241" s="37"/>
      <c r="C241" s="237" t="s">
        <v>1032</v>
      </c>
      <c r="D241" s="237" t="s">
        <v>284</v>
      </c>
      <c r="E241" s="238" t="s">
        <v>2069</v>
      </c>
      <c r="F241" s="239" t="s">
        <v>2070</v>
      </c>
      <c r="G241" s="240" t="s">
        <v>1374</v>
      </c>
      <c r="H241" s="241">
        <v>10</v>
      </c>
      <c r="I241" s="242"/>
      <c r="J241" s="243">
        <f>ROUND(I241*H241,2)</f>
        <v>0</v>
      </c>
      <c r="K241" s="239" t="s">
        <v>19</v>
      </c>
      <c r="L241" s="244"/>
      <c r="M241" s="245" t="s">
        <v>19</v>
      </c>
      <c r="N241" s="246" t="s">
        <v>46</v>
      </c>
      <c r="O241" s="82"/>
      <c r="P241" s="203">
        <f>O241*H241</f>
        <v>0</v>
      </c>
      <c r="Q241" s="203">
        <v>0</v>
      </c>
      <c r="R241" s="203">
        <f>Q241*H241</f>
        <v>0</v>
      </c>
      <c r="S241" s="203">
        <v>0</v>
      </c>
      <c r="T241" s="204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05" t="s">
        <v>1651</v>
      </c>
      <c r="AT241" s="205" t="s">
        <v>284</v>
      </c>
      <c r="AU241" s="205" t="s">
        <v>85</v>
      </c>
      <c r="AY241" s="15" t="s">
        <v>126</v>
      </c>
      <c r="BE241" s="206">
        <f>IF(N241="základní",J241,0)</f>
        <v>0</v>
      </c>
      <c r="BF241" s="206">
        <f>IF(N241="snížená",J241,0)</f>
        <v>0</v>
      </c>
      <c r="BG241" s="206">
        <f>IF(N241="zákl. přenesená",J241,0)</f>
        <v>0</v>
      </c>
      <c r="BH241" s="206">
        <f>IF(N241="sníž. přenesená",J241,0)</f>
        <v>0</v>
      </c>
      <c r="BI241" s="206">
        <f>IF(N241="nulová",J241,0)</f>
        <v>0</v>
      </c>
      <c r="BJ241" s="15" t="s">
        <v>83</v>
      </c>
      <c r="BK241" s="206">
        <f>ROUND(I241*H241,2)</f>
        <v>0</v>
      </c>
      <c r="BL241" s="15" t="s">
        <v>828</v>
      </c>
      <c r="BM241" s="205" t="s">
        <v>1575</v>
      </c>
    </row>
    <row r="242" s="2" customFormat="1" ht="16.5" customHeight="1">
      <c r="A242" s="36"/>
      <c r="B242" s="37"/>
      <c r="C242" s="237" t="s">
        <v>1038</v>
      </c>
      <c r="D242" s="237" t="s">
        <v>284</v>
      </c>
      <c r="E242" s="238" t="s">
        <v>2071</v>
      </c>
      <c r="F242" s="239" t="s">
        <v>2072</v>
      </c>
      <c r="G242" s="240" t="s">
        <v>1374</v>
      </c>
      <c r="H242" s="241">
        <v>1</v>
      </c>
      <c r="I242" s="242"/>
      <c r="J242" s="243">
        <f>ROUND(I242*H242,2)</f>
        <v>0</v>
      </c>
      <c r="K242" s="239" t="s">
        <v>19</v>
      </c>
      <c r="L242" s="244"/>
      <c r="M242" s="245" t="s">
        <v>19</v>
      </c>
      <c r="N242" s="246" t="s">
        <v>46</v>
      </c>
      <c r="O242" s="82"/>
      <c r="P242" s="203">
        <f>O242*H242</f>
        <v>0</v>
      </c>
      <c r="Q242" s="203">
        <v>0</v>
      </c>
      <c r="R242" s="203">
        <f>Q242*H242</f>
        <v>0</v>
      </c>
      <c r="S242" s="203">
        <v>0</v>
      </c>
      <c r="T242" s="204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05" t="s">
        <v>1651</v>
      </c>
      <c r="AT242" s="205" t="s">
        <v>284</v>
      </c>
      <c r="AU242" s="205" t="s">
        <v>85</v>
      </c>
      <c r="AY242" s="15" t="s">
        <v>126</v>
      </c>
      <c r="BE242" s="206">
        <f>IF(N242="základní",J242,0)</f>
        <v>0</v>
      </c>
      <c r="BF242" s="206">
        <f>IF(N242="snížená",J242,0)</f>
        <v>0</v>
      </c>
      <c r="BG242" s="206">
        <f>IF(N242="zákl. přenesená",J242,0)</f>
        <v>0</v>
      </c>
      <c r="BH242" s="206">
        <f>IF(N242="sníž. přenesená",J242,0)</f>
        <v>0</v>
      </c>
      <c r="BI242" s="206">
        <f>IF(N242="nulová",J242,0)</f>
        <v>0</v>
      </c>
      <c r="BJ242" s="15" t="s">
        <v>83</v>
      </c>
      <c r="BK242" s="206">
        <f>ROUND(I242*H242,2)</f>
        <v>0</v>
      </c>
      <c r="BL242" s="15" t="s">
        <v>828</v>
      </c>
      <c r="BM242" s="205" t="s">
        <v>1576</v>
      </c>
    </row>
    <row r="243" s="11" customFormat="1" ht="22.8" customHeight="1">
      <c r="A243" s="11"/>
      <c r="B243" s="180"/>
      <c r="C243" s="181"/>
      <c r="D243" s="182" t="s">
        <v>74</v>
      </c>
      <c r="E243" s="222" t="s">
        <v>1622</v>
      </c>
      <c r="F243" s="222" t="s">
        <v>2073</v>
      </c>
      <c r="G243" s="181"/>
      <c r="H243" s="181"/>
      <c r="I243" s="184"/>
      <c r="J243" s="223">
        <f>BK243</f>
        <v>0</v>
      </c>
      <c r="K243" s="181"/>
      <c r="L243" s="186"/>
      <c r="M243" s="187"/>
      <c r="N243" s="188"/>
      <c r="O243" s="188"/>
      <c r="P243" s="189">
        <f>SUM(P244:P246)</f>
        <v>0</v>
      </c>
      <c r="Q243" s="188"/>
      <c r="R243" s="189">
        <f>SUM(R244:R246)</f>
        <v>0</v>
      </c>
      <c r="S243" s="188"/>
      <c r="T243" s="190">
        <f>SUM(T244:T246)</f>
        <v>0</v>
      </c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R243" s="191" t="s">
        <v>140</v>
      </c>
      <c r="AT243" s="192" t="s">
        <v>74</v>
      </c>
      <c r="AU243" s="192" t="s">
        <v>83</v>
      </c>
      <c r="AY243" s="191" t="s">
        <v>126</v>
      </c>
      <c r="BK243" s="193">
        <f>SUM(BK244:BK246)</f>
        <v>0</v>
      </c>
    </row>
    <row r="244" s="2" customFormat="1" ht="16.5" customHeight="1">
      <c r="A244" s="36"/>
      <c r="B244" s="37"/>
      <c r="C244" s="237" t="s">
        <v>1043</v>
      </c>
      <c r="D244" s="237" t="s">
        <v>284</v>
      </c>
      <c r="E244" s="238" t="s">
        <v>2074</v>
      </c>
      <c r="F244" s="239" t="s">
        <v>2075</v>
      </c>
      <c r="G244" s="240" t="s">
        <v>266</v>
      </c>
      <c r="H244" s="241">
        <v>12</v>
      </c>
      <c r="I244" s="242"/>
      <c r="J244" s="243">
        <f>ROUND(I244*H244,2)</f>
        <v>0</v>
      </c>
      <c r="K244" s="239" t="s">
        <v>19</v>
      </c>
      <c r="L244" s="244"/>
      <c r="M244" s="245" t="s">
        <v>19</v>
      </c>
      <c r="N244" s="246" t="s">
        <v>46</v>
      </c>
      <c r="O244" s="82"/>
      <c r="P244" s="203">
        <f>O244*H244</f>
        <v>0</v>
      </c>
      <c r="Q244" s="203">
        <v>0</v>
      </c>
      <c r="R244" s="203">
        <f>Q244*H244</f>
        <v>0</v>
      </c>
      <c r="S244" s="203">
        <v>0</v>
      </c>
      <c r="T244" s="204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05" t="s">
        <v>1651</v>
      </c>
      <c r="AT244" s="205" t="s">
        <v>284</v>
      </c>
      <c r="AU244" s="205" t="s">
        <v>85</v>
      </c>
      <c r="AY244" s="15" t="s">
        <v>126</v>
      </c>
      <c r="BE244" s="206">
        <f>IF(N244="základní",J244,0)</f>
        <v>0</v>
      </c>
      <c r="BF244" s="206">
        <f>IF(N244="snížená",J244,0)</f>
        <v>0</v>
      </c>
      <c r="BG244" s="206">
        <f>IF(N244="zákl. přenesená",J244,0)</f>
        <v>0</v>
      </c>
      <c r="BH244" s="206">
        <f>IF(N244="sníž. přenesená",J244,0)</f>
        <v>0</v>
      </c>
      <c r="BI244" s="206">
        <f>IF(N244="nulová",J244,0)</f>
        <v>0</v>
      </c>
      <c r="BJ244" s="15" t="s">
        <v>83</v>
      </c>
      <c r="BK244" s="206">
        <f>ROUND(I244*H244,2)</f>
        <v>0</v>
      </c>
      <c r="BL244" s="15" t="s">
        <v>828</v>
      </c>
      <c r="BM244" s="205" t="s">
        <v>1579</v>
      </c>
    </row>
    <row r="245" s="2" customFormat="1" ht="16.5" customHeight="1">
      <c r="A245" s="36"/>
      <c r="B245" s="37"/>
      <c r="C245" s="237" t="s">
        <v>1048</v>
      </c>
      <c r="D245" s="237" t="s">
        <v>284</v>
      </c>
      <c r="E245" s="238" t="s">
        <v>2076</v>
      </c>
      <c r="F245" s="239" t="s">
        <v>2077</v>
      </c>
      <c r="G245" s="240" t="s">
        <v>266</v>
      </c>
      <c r="H245" s="241">
        <v>24</v>
      </c>
      <c r="I245" s="242"/>
      <c r="J245" s="243">
        <f>ROUND(I245*H245,2)</f>
        <v>0</v>
      </c>
      <c r="K245" s="239" t="s">
        <v>19</v>
      </c>
      <c r="L245" s="244"/>
      <c r="M245" s="245" t="s">
        <v>19</v>
      </c>
      <c r="N245" s="246" t="s">
        <v>46</v>
      </c>
      <c r="O245" s="82"/>
      <c r="P245" s="203">
        <f>O245*H245</f>
        <v>0</v>
      </c>
      <c r="Q245" s="203">
        <v>0</v>
      </c>
      <c r="R245" s="203">
        <f>Q245*H245</f>
        <v>0</v>
      </c>
      <c r="S245" s="203">
        <v>0</v>
      </c>
      <c r="T245" s="204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05" t="s">
        <v>1651</v>
      </c>
      <c r="AT245" s="205" t="s">
        <v>284</v>
      </c>
      <c r="AU245" s="205" t="s">
        <v>85</v>
      </c>
      <c r="AY245" s="15" t="s">
        <v>126</v>
      </c>
      <c r="BE245" s="206">
        <f>IF(N245="základní",J245,0)</f>
        <v>0</v>
      </c>
      <c r="BF245" s="206">
        <f>IF(N245="snížená",J245,0)</f>
        <v>0</v>
      </c>
      <c r="BG245" s="206">
        <f>IF(N245="zákl. přenesená",J245,0)</f>
        <v>0</v>
      </c>
      <c r="BH245" s="206">
        <f>IF(N245="sníž. přenesená",J245,0)</f>
        <v>0</v>
      </c>
      <c r="BI245" s="206">
        <f>IF(N245="nulová",J245,0)</f>
        <v>0</v>
      </c>
      <c r="BJ245" s="15" t="s">
        <v>83</v>
      </c>
      <c r="BK245" s="206">
        <f>ROUND(I245*H245,2)</f>
        <v>0</v>
      </c>
      <c r="BL245" s="15" t="s">
        <v>828</v>
      </c>
      <c r="BM245" s="205" t="s">
        <v>1581</v>
      </c>
    </row>
    <row r="246" s="2" customFormat="1" ht="16.5" customHeight="1">
      <c r="A246" s="36"/>
      <c r="B246" s="37"/>
      <c r="C246" s="237" t="s">
        <v>1055</v>
      </c>
      <c r="D246" s="237" t="s">
        <v>284</v>
      </c>
      <c r="E246" s="238" t="s">
        <v>2078</v>
      </c>
      <c r="F246" s="239" t="s">
        <v>2079</v>
      </c>
      <c r="G246" s="240" t="s">
        <v>1374</v>
      </c>
      <c r="H246" s="241">
        <v>24</v>
      </c>
      <c r="I246" s="242"/>
      <c r="J246" s="243">
        <f>ROUND(I246*H246,2)</f>
        <v>0</v>
      </c>
      <c r="K246" s="239" t="s">
        <v>19</v>
      </c>
      <c r="L246" s="244"/>
      <c r="M246" s="245" t="s">
        <v>19</v>
      </c>
      <c r="N246" s="246" t="s">
        <v>46</v>
      </c>
      <c r="O246" s="82"/>
      <c r="P246" s="203">
        <f>O246*H246</f>
        <v>0</v>
      </c>
      <c r="Q246" s="203">
        <v>0</v>
      </c>
      <c r="R246" s="203">
        <f>Q246*H246</f>
        <v>0</v>
      </c>
      <c r="S246" s="203">
        <v>0</v>
      </c>
      <c r="T246" s="204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05" t="s">
        <v>1651</v>
      </c>
      <c r="AT246" s="205" t="s">
        <v>284</v>
      </c>
      <c r="AU246" s="205" t="s">
        <v>85</v>
      </c>
      <c r="AY246" s="15" t="s">
        <v>126</v>
      </c>
      <c r="BE246" s="206">
        <f>IF(N246="základní",J246,0)</f>
        <v>0</v>
      </c>
      <c r="BF246" s="206">
        <f>IF(N246="snížená",J246,0)</f>
        <v>0</v>
      </c>
      <c r="BG246" s="206">
        <f>IF(N246="zákl. přenesená",J246,0)</f>
        <v>0</v>
      </c>
      <c r="BH246" s="206">
        <f>IF(N246="sníž. přenesená",J246,0)</f>
        <v>0</v>
      </c>
      <c r="BI246" s="206">
        <f>IF(N246="nulová",J246,0)</f>
        <v>0</v>
      </c>
      <c r="BJ246" s="15" t="s">
        <v>83</v>
      </c>
      <c r="BK246" s="206">
        <f>ROUND(I246*H246,2)</f>
        <v>0</v>
      </c>
      <c r="BL246" s="15" t="s">
        <v>828</v>
      </c>
      <c r="BM246" s="205" t="s">
        <v>1583</v>
      </c>
    </row>
    <row r="247" s="11" customFormat="1" ht="22.8" customHeight="1">
      <c r="A247" s="11"/>
      <c r="B247" s="180"/>
      <c r="C247" s="181"/>
      <c r="D247" s="182" t="s">
        <v>74</v>
      </c>
      <c r="E247" s="222" t="s">
        <v>1627</v>
      </c>
      <c r="F247" s="222" t="s">
        <v>2080</v>
      </c>
      <c r="G247" s="181"/>
      <c r="H247" s="181"/>
      <c r="I247" s="184"/>
      <c r="J247" s="223">
        <f>BK247</f>
        <v>0</v>
      </c>
      <c r="K247" s="181"/>
      <c r="L247" s="186"/>
      <c r="M247" s="187"/>
      <c r="N247" s="188"/>
      <c r="O247" s="188"/>
      <c r="P247" s="189">
        <f>SUM(P248:P253)</f>
        <v>0</v>
      </c>
      <c r="Q247" s="188"/>
      <c r="R247" s="189">
        <f>SUM(R248:R253)</f>
        <v>0</v>
      </c>
      <c r="S247" s="188"/>
      <c r="T247" s="190">
        <f>SUM(T248:T253)</f>
        <v>0</v>
      </c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R247" s="191" t="s">
        <v>140</v>
      </c>
      <c r="AT247" s="192" t="s">
        <v>74</v>
      </c>
      <c r="AU247" s="192" t="s">
        <v>83</v>
      </c>
      <c r="AY247" s="191" t="s">
        <v>126</v>
      </c>
      <c r="BK247" s="193">
        <f>SUM(BK248:BK253)</f>
        <v>0</v>
      </c>
    </row>
    <row r="248" s="2" customFormat="1" ht="16.5" customHeight="1">
      <c r="A248" s="36"/>
      <c r="B248" s="37"/>
      <c r="C248" s="237" t="s">
        <v>1061</v>
      </c>
      <c r="D248" s="237" t="s">
        <v>284</v>
      </c>
      <c r="E248" s="238" t="s">
        <v>2081</v>
      </c>
      <c r="F248" s="239" t="s">
        <v>2082</v>
      </c>
      <c r="G248" s="240" t="s">
        <v>1374</v>
      </c>
      <c r="H248" s="241">
        <v>10</v>
      </c>
      <c r="I248" s="242"/>
      <c r="J248" s="243">
        <f>ROUND(I248*H248,2)</f>
        <v>0</v>
      </c>
      <c r="K248" s="239" t="s">
        <v>19</v>
      </c>
      <c r="L248" s="244"/>
      <c r="M248" s="245" t="s">
        <v>19</v>
      </c>
      <c r="N248" s="246" t="s">
        <v>46</v>
      </c>
      <c r="O248" s="82"/>
      <c r="P248" s="203">
        <f>O248*H248</f>
        <v>0</v>
      </c>
      <c r="Q248" s="203">
        <v>0</v>
      </c>
      <c r="R248" s="203">
        <f>Q248*H248</f>
        <v>0</v>
      </c>
      <c r="S248" s="203">
        <v>0</v>
      </c>
      <c r="T248" s="204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05" t="s">
        <v>1651</v>
      </c>
      <c r="AT248" s="205" t="s">
        <v>284</v>
      </c>
      <c r="AU248" s="205" t="s">
        <v>85</v>
      </c>
      <c r="AY248" s="15" t="s">
        <v>126</v>
      </c>
      <c r="BE248" s="206">
        <f>IF(N248="základní",J248,0)</f>
        <v>0</v>
      </c>
      <c r="BF248" s="206">
        <f>IF(N248="snížená",J248,0)</f>
        <v>0</v>
      </c>
      <c r="BG248" s="206">
        <f>IF(N248="zákl. přenesená",J248,0)</f>
        <v>0</v>
      </c>
      <c r="BH248" s="206">
        <f>IF(N248="sníž. přenesená",J248,0)</f>
        <v>0</v>
      </c>
      <c r="BI248" s="206">
        <f>IF(N248="nulová",J248,0)</f>
        <v>0</v>
      </c>
      <c r="BJ248" s="15" t="s">
        <v>83</v>
      </c>
      <c r="BK248" s="206">
        <f>ROUND(I248*H248,2)</f>
        <v>0</v>
      </c>
      <c r="BL248" s="15" t="s">
        <v>828</v>
      </c>
      <c r="BM248" s="205" t="s">
        <v>1584</v>
      </c>
    </row>
    <row r="249" s="2" customFormat="1" ht="16.5" customHeight="1">
      <c r="A249" s="36"/>
      <c r="B249" s="37"/>
      <c r="C249" s="237" t="s">
        <v>1066</v>
      </c>
      <c r="D249" s="237" t="s">
        <v>284</v>
      </c>
      <c r="E249" s="238" t="s">
        <v>2083</v>
      </c>
      <c r="F249" s="239" t="s">
        <v>2084</v>
      </c>
      <c r="G249" s="240" t="s">
        <v>1374</v>
      </c>
      <c r="H249" s="241">
        <v>2</v>
      </c>
      <c r="I249" s="242"/>
      <c r="J249" s="243">
        <f>ROUND(I249*H249,2)</f>
        <v>0</v>
      </c>
      <c r="K249" s="239" t="s">
        <v>19</v>
      </c>
      <c r="L249" s="244"/>
      <c r="M249" s="245" t="s">
        <v>19</v>
      </c>
      <c r="N249" s="246" t="s">
        <v>46</v>
      </c>
      <c r="O249" s="82"/>
      <c r="P249" s="203">
        <f>O249*H249</f>
        <v>0</v>
      </c>
      <c r="Q249" s="203">
        <v>0</v>
      </c>
      <c r="R249" s="203">
        <f>Q249*H249</f>
        <v>0</v>
      </c>
      <c r="S249" s="203">
        <v>0</v>
      </c>
      <c r="T249" s="204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05" t="s">
        <v>1651</v>
      </c>
      <c r="AT249" s="205" t="s">
        <v>284</v>
      </c>
      <c r="AU249" s="205" t="s">
        <v>85</v>
      </c>
      <c r="AY249" s="15" t="s">
        <v>126</v>
      </c>
      <c r="BE249" s="206">
        <f>IF(N249="základní",J249,0)</f>
        <v>0</v>
      </c>
      <c r="BF249" s="206">
        <f>IF(N249="snížená",J249,0)</f>
        <v>0</v>
      </c>
      <c r="BG249" s="206">
        <f>IF(N249="zákl. přenesená",J249,0)</f>
        <v>0</v>
      </c>
      <c r="BH249" s="206">
        <f>IF(N249="sníž. přenesená",J249,0)</f>
        <v>0</v>
      </c>
      <c r="BI249" s="206">
        <f>IF(N249="nulová",J249,0)</f>
        <v>0</v>
      </c>
      <c r="BJ249" s="15" t="s">
        <v>83</v>
      </c>
      <c r="BK249" s="206">
        <f>ROUND(I249*H249,2)</f>
        <v>0</v>
      </c>
      <c r="BL249" s="15" t="s">
        <v>828</v>
      </c>
      <c r="BM249" s="205" t="s">
        <v>1585</v>
      </c>
    </row>
    <row r="250" s="2" customFormat="1" ht="16.5" customHeight="1">
      <c r="A250" s="36"/>
      <c r="B250" s="37"/>
      <c r="C250" s="237" t="s">
        <v>1071</v>
      </c>
      <c r="D250" s="237" t="s">
        <v>284</v>
      </c>
      <c r="E250" s="238" t="s">
        <v>2085</v>
      </c>
      <c r="F250" s="239" t="s">
        <v>2086</v>
      </c>
      <c r="G250" s="240" t="s">
        <v>1374</v>
      </c>
      <c r="H250" s="241">
        <v>3</v>
      </c>
      <c r="I250" s="242"/>
      <c r="J250" s="243">
        <f>ROUND(I250*H250,2)</f>
        <v>0</v>
      </c>
      <c r="K250" s="239" t="s">
        <v>19</v>
      </c>
      <c r="L250" s="244"/>
      <c r="M250" s="245" t="s">
        <v>19</v>
      </c>
      <c r="N250" s="246" t="s">
        <v>46</v>
      </c>
      <c r="O250" s="82"/>
      <c r="P250" s="203">
        <f>O250*H250</f>
        <v>0</v>
      </c>
      <c r="Q250" s="203">
        <v>0</v>
      </c>
      <c r="R250" s="203">
        <f>Q250*H250</f>
        <v>0</v>
      </c>
      <c r="S250" s="203">
        <v>0</v>
      </c>
      <c r="T250" s="204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05" t="s">
        <v>1651</v>
      </c>
      <c r="AT250" s="205" t="s">
        <v>284</v>
      </c>
      <c r="AU250" s="205" t="s">
        <v>85</v>
      </c>
      <c r="AY250" s="15" t="s">
        <v>126</v>
      </c>
      <c r="BE250" s="206">
        <f>IF(N250="základní",J250,0)</f>
        <v>0</v>
      </c>
      <c r="BF250" s="206">
        <f>IF(N250="snížená",J250,0)</f>
        <v>0</v>
      </c>
      <c r="BG250" s="206">
        <f>IF(N250="zákl. přenesená",J250,0)</f>
        <v>0</v>
      </c>
      <c r="BH250" s="206">
        <f>IF(N250="sníž. přenesená",J250,0)</f>
        <v>0</v>
      </c>
      <c r="BI250" s="206">
        <f>IF(N250="nulová",J250,0)</f>
        <v>0</v>
      </c>
      <c r="BJ250" s="15" t="s">
        <v>83</v>
      </c>
      <c r="BK250" s="206">
        <f>ROUND(I250*H250,2)</f>
        <v>0</v>
      </c>
      <c r="BL250" s="15" t="s">
        <v>828</v>
      </c>
      <c r="BM250" s="205" t="s">
        <v>1590</v>
      </c>
    </row>
    <row r="251" s="2" customFormat="1" ht="16.5" customHeight="1">
      <c r="A251" s="36"/>
      <c r="B251" s="37"/>
      <c r="C251" s="237" t="s">
        <v>1076</v>
      </c>
      <c r="D251" s="237" t="s">
        <v>284</v>
      </c>
      <c r="E251" s="238" t="s">
        <v>2087</v>
      </c>
      <c r="F251" s="239" t="s">
        <v>2088</v>
      </c>
      <c r="G251" s="240" t="s">
        <v>1374</v>
      </c>
      <c r="H251" s="241">
        <v>10</v>
      </c>
      <c r="I251" s="242"/>
      <c r="J251" s="243">
        <f>ROUND(I251*H251,2)</f>
        <v>0</v>
      </c>
      <c r="K251" s="239" t="s">
        <v>19</v>
      </c>
      <c r="L251" s="244"/>
      <c r="M251" s="245" t="s">
        <v>19</v>
      </c>
      <c r="N251" s="246" t="s">
        <v>46</v>
      </c>
      <c r="O251" s="82"/>
      <c r="P251" s="203">
        <f>O251*H251</f>
        <v>0</v>
      </c>
      <c r="Q251" s="203">
        <v>0</v>
      </c>
      <c r="R251" s="203">
        <f>Q251*H251</f>
        <v>0</v>
      </c>
      <c r="S251" s="203">
        <v>0</v>
      </c>
      <c r="T251" s="204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05" t="s">
        <v>1651</v>
      </c>
      <c r="AT251" s="205" t="s">
        <v>284</v>
      </c>
      <c r="AU251" s="205" t="s">
        <v>85</v>
      </c>
      <c r="AY251" s="15" t="s">
        <v>126</v>
      </c>
      <c r="BE251" s="206">
        <f>IF(N251="základní",J251,0)</f>
        <v>0</v>
      </c>
      <c r="BF251" s="206">
        <f>IF(N251="snížená",J251,0)</f>
        <v>0</v>
      </c>
      <c r="BG251" s="206">
        <f>IF(N251="zákl. přenesená",J251,0)</f>
        <v>0</v>
      </c>
      <c r="BH251" s="206">
        <f>IF(N251="sníž. přenesená",J251,0)</f>
        <v>0</v>
      </c>
      <c r="BI251" s="206">
        <f>IF(N251="nulová",J251,0)</f>
        <v>0</v>
      </c>
      <c r="BJ251" s="15" t="s">
        <v>83</v>
      </c>
      <c r="BK251" s="206">
        <f>ROUND(I251*H251,2)</f>
        <v>0</v>
      </c>
      <c r="BL251" s="15" t="s">
        <v>828</v>
      </c>
      <c r="BM251" s="205" t="s">
        <v>1593</v>
      </c>
    </row>
    <row r="252" s="2" customFormat="1" ht="16.5" customHeight="1">
      <c r="A252" s="36"/>
      <c r="B252" s="37"/>
      <c r="C252" s="237" t="s">
        <v>1081</v>
      </c>
      <c r="D252" s="237" t="s">
        <v>284</v>
      </c>
      <c r="E252" s="238" t="s">
        <v>2089</v>
      </c>
      <c r="F252" s="239" t="s">
        <v>2090</v>
      </c>
      <c r="G252" s="240" t="s">
        <v>1374</v>
      </c>
      <c r="H252" s="241">
        <v>110</v>
      </c>
      <c r="I252" s="242"/>
      <c r="J252" s="243">
        <f>ROUND(I252*H252,2)</f>
        <v>0</v>
      </c>
      <c r="K252" s="239" t="s">
        <v>19</v>
      </c>
      <c r="L252" s="244"/>
      <c r="M252" s="245" t="s">
        <v>19</v>
      </c>
      <c r="N252" s="246" t="s">
        <v>46</v>
      </c>
      <c r="O252" s="82"/>
      <c r="P252" s="203">
        <f>O252*H252</f>
        <v>0</v>
      </c>
      <c r="Q252" s="203">
        <v>0</v>
      </c>
      <c r="R252" s="203">
        <f>Q252*H252</f>
        <v>0</v>
      </c>
      <c r="S252" s="203">
        <v>0</v>
      </c>
      <c r="T252" s="204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05" t="s">
        <v>1651</v>
      </c>
      <c r="AT252" s="205" t="s">
        <v>284</v>
      </c>
      <c r="AU252" s="205" t="s">
        <v>85</v>
      </c>
      <c r="AY252" s="15" t="s">
        <v>126</v>
      </c>
      <c r="BE252" s="206">
        <f>IF(N252="základní",J252,0)</f>
        <v>0</v>
      </c>
      <c r="BF252" s="206">
        <f>IF(N252="snížená",J252,0)</f>
        <v>0</v>
      </c>
      <c r="BG252" s="206">
        <f>IF(N252="zákl. přenesená",J252,0)</f>
        <v>0</v>
      </c>
      <c r="BH252" s="206">
        <f>IF(N252="sníž. přenesená",J252,0)</f>
        <v>0</v>
      </c>
      <c r="BI252" s="206">
        <f>IF(N252="nulová",J252,0)</f>
        <v>0</v>
      </c>
      <c r="BJ252" s="15" t="s">
        <v>83</v>
      </c>
      <c r="BK252" s="206">
        <f>ROUND(I252*H252,2)</f>
        <v>0</v>
      </c>
      <c r="BL252" s="15" t="s">
        <v>828</v>
      </c>
      <c r="BM252" s="205" t="s">
        <v>1596</v>
      </c>
    </row>
    <row r="253" s="2" customFormat="1" ht="21.75" customHeight="1">
      <c r="A253" s="36"/>
      <c r="B253" s="37"/>
      <c r="C253" s="237" t="s">
        <v>1086</v>
      </c>
      <c r="D253" s="237" t="s">
        <v>284</v>
      </c>
      <c r="E253" s="238" t="s">
        <v>2091</v>
      </c>
      <c r="F253" s="239" t="s">
        <v>2092</v>
      </c>
      <c r="G253" s="240" t="s">
        <v>1374</v>
      </c>
      <c r="H253" s="241">
        <v>4</v>
      </c>
      <c r="I253" s="242"/>
      <c r="J253" s="243">
        <f>ROUND(I253*H253,2)</f>
        <v>0</v>
      </c>
      <c r="K253" s="239" t="s">
        <v>19</v>
      </c>
      <c r="L253" s="244"/>
      <c r="M253" s="245" t="s">
        <v>19</v>
      </c>
      <c r="N253" s="246" t="s">
        <v>46</v>
      </c>
      <c r="O253" s="82"/>
      <c r="P253" s="203">
        <f>O253*H253</f>
        <v>0</v>
      </c>
      <c r="Q253" s="203">
        <v>0</v>
      </c>
      <c r="R253" s="203">
        <f>Q253*H253</f>
        <v>0</v>
      </c>
      <c r="S253" s="203">
        <v>0</v>
      </c>
      <c r="T253" s="204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05" t="s">
        <v>1651</v>
      </c>
      <c r="AT253" s="205" t="s">
        <v>284</v>
      </c>
      <c r="AU253" s="205" t="s">
        <v>85</v>
      </c>
      <c r="AY253" s="15" t="s">
        <v>126</v>
      </c>
      <c r="BE253" s="206">
        <f>IF(N253="základní",J253,0)</f>
        <v>0</v>
      </c>
      <c r="BF253" s="206">
        <f>IF(N253="snížená",J253,0)</f>
        <v>0</v>
      </c>
      <c r="BG253" s="206">
        <f>IF(N253="zákl. přenesená",J253,0)</f>
        <v>0</v>
      </c>
      <c r="BH253" s="206">
        <f>IF(N253="sníž. přenesená",J253,0)</f>
        <v>0</v>
      </c>
      <c r="BI253" s="206">
        <f>IF(N253="nulová",J253,0)</f>
        <v>0</v>
      </c>
      <c r="BJ253" s="15" t="s">
        <v>83</v>
      </c>
      <c r="BK253" s="206">
        <f>ROUND(I253*H253,2)</f>
        <v>0</v>
      </c>
      <c r="BL253" s="15" t="s">
        <v>828</v>
      </c>
      <c r="BM253" s="205" t="s">
        <v>1599</v>
      </c>
    </row>
    <row r="254" s="11" customFormat="1" ht="22.8" customHeight="1">
      <c r="A254" s="11"/>
      <c r="B254" s="180"/>
      <c r="C254" s="181"/>
      <c r="D254" s="182" t="s">
        <v>74</v>
      </c>
      <c r="E254" s="222" t="s">
        <v>1641</v>
      </c>
      <c r="F254" s="222" t="s">
        <v>2093</v>
      </c>
      <c r="G254" s="181"/>
      <c r="H254" s="181"/>
      <c r="I254" s="184"/>
      <c r="J254" s="223">
        <f>BK254</f>
        <v>0</v>
      </c>
      <c r="K254" s="181"/>
      <c r="L254" s="186"/>
      <c r="M254" s="187"/>
      <c r="N254" s="188"/>
      <c r="O254" s="188"/>
      <c r="P254" s="189">
        <f>P255</f>
        <v>0</v>
      </c>
      <c r="Q254" s="188"/>
      <c r="R254" s="189">
        <f>R255</f>
        <v>0</v>
      </c>
      <c r="S254" s="188"/>
      <c r="T254" s="190">
        <f>T255</f>
        <v>0</v>
      </c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R254" s="191" t="s">
        <v>140</v>
      </c>
      <c r="AT254" s="192" t="s">
        <v>74</v>
      </c>
      <c r="AU254" s="192" t="s">
        <v>83</v>
      </c>
      <c r="AY254" s="191" t="s">
        <v>126</v>
      </c>
      <c r="BK254" s="193">
        <f>BK255</f>
        <v>0</v>
      </c>
    </row>
    <row r="255" s="2" customFormat="1" ht="21.75" customHeight="1">
      <c r="A255" s="36"/>
      <c r="B255" s="37"/>
      <c r="C255" s="237" t="s">
        <v>1092</v>
      </c>
      <c r="D255" s="237" t="s">
        <v>284</v>
      </c>
      <c r="E255" s="238" t="s">
        <v>2094</v>
      </c>
      <c r="F255" s="239" t="s">
        <v>2095</v>
      </c>
      <c r="G255" s="240" t="s">
        <v>1374</v>
      </c>
      <c r="H255" s="241">
        <v>5</v>
      </c>
      <c r="I255" s="242"/>
      <c r="J255" s="243">
        <f>ROUND(I255*H255,2)</f>
        <v>0</v>
      </c>
      <c r="K255" s="239" t="s">
        <v>19</v>
      </c>
      <c r="L255" s="244"/>
      <c r="M255" s="245" t="s">
        <v>19</v>
      </c>
      <c r="N255" s="246" t="s">
        <v>46</v>
      </c>
      <c r="O255" s="82"/>
      <c r="P255" s="203">
        <f>O255*H255</f>
        <v>0</v>
      </c>
      <c r="Q255" s="203">
        <v>0</v>
      </c>
      <c r="R255" s="203">
        <f>Q255*H255</f>
        <v>0</v>
      </c>
      <c r="S255" s="203">
        <v>0</v>
      </c>
      <c r="T255" s="204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05" t="s">
        <v>1651</v>
      </c>
      <c r="AT255" s="205" t="s">
        <v>284</v>
      </c>
      <c r="AU255" s="205" t="s">
        <v>85</v>
      </c>
      <c r="AY255" s="15" t="s">
        <v>126</v>
      </c>
      <c r="BE255" s="206">
        <f>IF(N255="základní",J255,0)</f>
        <v>0</v>
      </c>
      <c r="BF255" s="206">
        <f>IF(N255="snížená",J255,0)</f>
        <v>0</v>
      </c>
      <c r="BG255" s="206">
        <f>IF(N255="zákl. přenesená",J255,0)</f>
        <v>0</v>
      </c>
      <c r="BH255" s="206">
        <f>IF(N255="sníž. přenesená",J255,0)</f>
        <v>0</v>
      </c>
      <c r="BI255" s="206">
        <f>IF(N255="nulová",J255,0)</f>
        <v>0</v>
      </c>
      <c r="BJ255" s="15" t="s">
        <v>83</v>
      </c>
      <c r="BK255" s="206">
        <f>ROUND(I255*H255,2)</f>
        <v>0</v>
      </c>
      <c r="BL255" s="15" t="s">
        <v>828</v>
      </c>
      <c r="BM255" s="205" t="s">
        <v>1602</v>
      </c>
    </row>
    <row r="256" s="11" customFormat="1" ht="22.8" customHeight="1">
      <c r="A256" s="11"/>
      <c r="B256" s="180"/>
      <c r="C256" s="181"/>
      <c r="D256" s="182" t="s">
        <v>74</v>
      </c>
      <c r="E256" s="222" t="s">
        <v>1664</v>
      </c>
      <c r="F256" s="222" t="s">
        <v>2096</v>
      </c>
      <c r="G256" s="181"/>
      <c r="H256" s="181"/>
      <c r="I256" s="184"/>
      <c r="J256" s="223">
        <f>BK256</f>
        <v>0</v>
      </c>
      <c r="K256" s="181"/>
      <c r="L256" s="186"/>
      <c r="M256" s="187"/>
      <c r="N256" s="188"/>
      <c r="O256" s="188"/>
      <c r="P256" s="189">
        <f>P257</f>
        <v>0</v>
      </c>
      <c r="Q256" s="188"/>
      <c r="R256" s="189">
        <f>R257</f>
        <v>0</v>
      </c>
      <c r="S256" s="188"/>
      <c r="T256" s="190">
        <f>T257</f>
        <v>0</v>
      </c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R256" s="191" t="s">
        <v>140</v>
      </c>
      <c r="AT256" s="192" t="s">
        <v>74</v>
      </c>
      <c r="AU256" s="192" t="s">
        <v>83</v>
      </c>
      <c r="AY256" s="191" t="s">
        <v>126</v>
      </c>
      <c r="BK256" s="193">
        <f>BK257</f>
        <v>0</v>
      </c>
    </row>
    <row r="257" s="2" customFormat="1" ht="16.5" customHeight="1">
      <c r="A257" s="36"/>
      <c r="B257" s="37"/>
      <c r="C257" s="237" t="s">
        <v>1096</v>
      </c>
      <c r="D257" s="237" t="s">
        <v>284</v>
      </c>
      <c r="E257" s="238" t="s">
        <v>2097</v>
      </c>
      <c r="F257" s="239" t="s">
        <v>2098</v>
      </c>
      <c r="G257" s="240" t="s">
        <v>1422</v>
      </c>
      <c r="H257" s="241">
        <v>1</v>
      </c>
      <c r="I257" s="242"/>
      <c r="J257" s="243">
        <f>ROUND(I257*H257,2)</f>
        <v>0</v>
      </c>
      <c r="K257" s="239" t="s">
        <v>19</v>
      </c>
      <c r="L257" s="244"/>
      <c r="M257" s="245" t="s">
        <v>19</v>
      </c>
      <c r="N257" s="246" t="s">
        <v>46</v>
      </c>
      <c r="O257" s="82"/>
      <c r="P257" s="203">
        <f>O257*H257</f>
        <v>0</v>
      </c>
      <c r="Q257" s="203">
        <v>0</v>
      </c>
      <c r="R257" s="203">
        <f>Q257*H257</f>
        <v>0</v>
      </c>
      <c r="S257" s="203">
        <v>0</v>
      </c>
      <c r="T257" s="204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05" t="s">
        <v>1651</v>
      </c>
      <c r="AT257" s="205" t="s">
        <v>284</v>
      </c>
      <c r="AU257" s="205" t="s">
        <v>85</v>
      </c>
      <c r="AY257" s="15" t="s">
        <v>126</v>
      </c>
      <c r="BE257" s="206">
        <f>IF(N257="základní",J257,0)</f>
        <v>0</v>
      </c>
      <c r="BF257" s="206">
        <f>IF(N257="snížená",J257,0)</f>
        <v>0</v>
      </c>
      <c r="BG257" s="206">
        <f>IF(N257="zákl. přenesená",J257,0)</f>
        <v>0</v>
      </c>
      <c r="BH257" s="206">
        <f>IF(N257="sníž. přenesená",J257,0)</f>
        <v>0</v>
      </c>
      <c r="BI257" s="206">
        <f>IF(N257="nulová",J257,0)</f>
        <v>0</v>
      </c>
      <c r="BJ257" s="15" t="s">
        <v>83</v>
      </c>
      <c r="BK257" s="206">
        <f>ROUND(I257*H257,2)</f>
        <v>0</v>
      </c>
      <c r="BL257" s="15" t="s">
        <v>828</v>
      </c>
      <c r="BM257" s="205" t="s">
        <v>1605</v>
      </c>
    </row>
    <row r="258" s="11" customFormat="1" ht="22.8" customHeight="1">
      <c r="A258" s="11"/>
      <c r="B258" s="180"/>
      <c r="C258" s="181"/>
      <c r="D258" s="182" t="s">
        <v>74</v>
      </c>
      <c r="E258" s="222" t="s">
        <v>1687</v>
      </c>
      <c r="F258" s="222" t="s">
        <v>2099</v>
      </c>
      <c r="G258" s="181"/>
      <c r="H258" s="181"/>
      <c r="I258" s="184"/>
      <c r="J258" s="223">
        <f>BK258</f>
        <v>0</v>
      </c>
      <c r="K258" s="181"/>
      <c r="L258" s="186"/>
      <c r="M258" s="187"/>
      <c r="N258" s="188"/>
      <c r="O258" s="188"/>
      <c r="P258" s="189">
        <f>SUM(P259:P260)</f>
        <v>0</v>
      </c>
      <c r="Q258" s="188"/>
      <c r="R258" s="189">
        <f>SUM(R259:R260)</f>
        <v>0</v>
      </c>
      <c r="S258" s="188"/>
      <c r="T258" s="190">
        <f>SUM(T259:T260)</f>
        <v>0</v>
      </c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R258" s="191" t="s">
        <v>140</v>
      </c>
      <c r="AT258" s="192" t="s">
        <v>74</v>
      </c>
      <c r="AU258" s="192" t="s">
        <v>83</v>
      </c>
      <c r="AY258" s="191" t="s">
        <v>126</v>
      </c>
      <c r="BK258" s="193">
        <f>SUM(BK259:BK260)</f>
        <v>0</v>
      </c>
    </row>
    <row r="259" s="2" customFormat="1" ht="16.5" customHeight="1">
      <c r="A259" s="36"/>
      <c r="B259" s="37"/>
      <c r="C259" s="237" t="s">
        <v>1100</v>
      </c>
      <c r="D259" s="237" t="s">
        <v>284</v>
      </c>
      <c r="E259" s="238" t="s">
        <v>2100</v>
      </c>
      <c r="F259" s="239" t="s">
        <v>2099</v>
      </c>
      <c r="G259" s="240" t="s">
        <v>1422</v>
      </c>
      <c r="H259" s="241">
        <v>1</v>
      </c>
      <c r="I259" s="242"/>
      <c r="J259" s="243">
        <f>ROUND(I259*H259,2)</f>
        <v>0</v>
      </c>
      <c r="K259" s="239" t="s">
        <v>19</v>
      </c>
      <c r="L259" s="244"/>
      <c r="M259" s="245" t="s">
        <v>19</v>
      </c>
      <c r="N259" s="246" t="s">
        <v>46</v>
      </c>
      <c r="O259" s="82"/>
      <c r="P259" s="203">
        <f>O259*H259</f>
        <v>0</v>
      </c>
      <c r="Q259" s="203">
        <v>0</v>
      </c>
      <c r="R259" s="203">
        <f>Q259*H259</f>
        <v>0</v>
      </c>
      <c r="S259" s="203">
        <v>0</v>
      </c>
      <c r="T259" s="204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05" t="s">
        <v>1651</v>
      </c>
      <c r="AT259" s="205" t="s">
        <v>284</v>
      </c>
      <c r="AU259" s="205" t="s">
        <v>85</v>
      </c>
      <c r="AY259" s="15" t="s">
        <v>126</v>
      </c>
      <c r="BE259" s="206">
        <f>IF(N259="základní",J259,0)</f>
        <v>0</v>
      </c>
      <c r="BF259" s="206">
        <f>IF(N259="snížená",J259,0)</f>
        <v>0</v>
      </c>
      <c r="BG259" s="206">
        <f>IF(N259="zákl. přenesená",J259,0)</f>
        <v>0</v>
      </c>
      <c r="BH259" s="206">
        <f>IF(N259="sníž. přenesená",J259,0)</f>
        <v>0</v>
      </c>
      <c r="BI259" s="206">
        <f>IF(N259="nulová",J259,0)</f>
        <v>0</v>
      </c>
      <c r="BJ259" s="15" t="s">
        <v>83</v>
      </c>
      <c r="BK259" s="206">
        <f>ROUND(I259*H259,2)</f>
        <v>0</v>
      </c>
      <c r="BL259" s="15" t="s">
        <v>828</v>
      </c>
      <c r="BM259" s="205" t="s">
        <v>1608</v>
      </c>
    </row>
    <row r="260" s="2" customFormat="1">
      <c r="A260" s="36"/>
      <c r="B260" s="37"/>
      <c r="C260" s="38"/>
      <c r="D260" s="226" t="s">
        <v>281</v>
      </c>
      <c r="E260" s="38"/>
      <c r="F260" s="236" t="s">
        <v>2101</v>
      </c>
      <c r="G260" s="38"/>
      <c r="H260" s="38"/>
      <c r="I260" s="209"/>
      <c r="J260" s="38"/>
      <c r="K260" s="38"/>
      <c r="L260" s="42"/>
      <c r="M260" s="210"/>
      <c r="N260" s="211"/>
      <c r="O260" s="82"/>
      <c r="P260" s="82"/>
      <c r="Q260" s="82"/>
      <c r="R260" s="82"/>
      <c r="S260" s="82"/>
      <c r="T260" s="83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5" t="s">
        <v>281</v>
      </c>
      <c r="AU260" s="15" t="s">
        <v>85</v>
      </c>
    </row>
    <row r="261" s="11" customFormat="1" ht="25.92" customHeight="1">
      <c r="A261" s="11"/>
      <c r="B261" s="180"/>
      <c r="C261" s="181"/>
      <c r="D261" s="182" t="s">
        <v>74</v>
      </c>
      <c r="E261" s="183" t="s">
        <v>1701</v>
      </c>
      <c r="F261" s="183" t="s">
        <v>2102</v>
      </c>
      <c r="G261" s="181"/>
      <c r="H261" s="181"/>
      <c r="I261" s="184"/>
      <c r="J261" s="185">
        <f>BK261</f>
        <v>0</v>
      </c>
      <c r="K261" s="181"/>
      <c r="L261" s="186"/>
      <c r="M261" s="187"/>
      <c r="N261" s="188"/>
      <c r="O261" s="188"/>
      <c r="P261" s="189">
        <f>P262+P275+P283+P287+P290+P294+P296</f>
        <v>0</v>
      </c>
      <c r="Q261" s="188"/>
      <c r="R261" s="189">
        <f>R262+R275+R283+R287+R290+R294+R296</f>
        <v>0</v>
      </c>
      <c r="S261" s="188"/>
      <c r="T261" s="190">
        <f>T262+T275+T283+T287+T290+T294+T296</f>
        <v>0</v>
      </c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R261" s="191" t="s">
        <v>140</v>
      </c>
      <c r="AT261" s="192" t="s">
        <v>74</v>
      </c>
      <c r="AU261" s="192" t="s">
        <v>75</v>
      </c>
      <c r="AY261" s="191" t="s">
        <v>126</v>
      </c>
      <c r="BK261" s="193">
        <f>BK262+BK275+BK283+BK287+BK290+BK294+BK296</f>
        <v>0</v>
      </c>
    </row>
    <row r="262" s="11" customFormat="1" ht="22.8" customHeight="1">
      <c r="A262" s="11"/>
      <c r="B262" s="180"/>
      <c r="C262" s="181"/>
      <c r="D262" s="182" t="s">
        <v>74</v>
      </c>
      <c r="E262" s="222" t="s">
        <v>1709</v>
      </c>
      <c r="F262" s="222" t="s">
        <v>2103</v>
      </c>
      <c r="G262" s="181"/>
      <c r="H262" s="181"/>
      <c r="I262" s="184"/>
      <c r="J262" s="223">
        <f>BK262</f>
        <v>0</v>
      </c>
      <c r="K262" s="181"/>
      <c r="L262" s="186"/>
      <c r="M262" s="187"/>
      <c r="N262" s="188"/>
      <c r="O262" s="188"/>
      <c r="P262" s="189">
        <f>SUM(P263:P274)</f>
        <v>0</v>
      </c>
      <c r="Q262" s="188"/>
      <c r="R262" s="189">
        <f>SUM(R263:R274)</f>
        <v>0</v>
      </c>
      <c r="S262" s="188"/>
      <c r="T262" s="190">
        <f>SUM(T263:T274)</f>
        <v>0</v>
      </c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R262" s="191" t="s">
        <v>140</v>
      </c>
      <c r="AT262" s="192" t="s">
        <v>74</v>
      </c>
      <c r="AU262" s="192" t="s">
        <v>83</v>
      </c>
      <c r="AY262" s="191" t="s">
        <v>126</v>
      </c>
      <c r="BK262" s="193">
        <f>SUM(BK263:BK274)</f>
        <v>0</v>
      </c>
    </row>
    <row r="263" s="2" customFormat="1" ht="37.8" customHeight="1">
      <c r="A263" s="36"/>
      <c r="B263" s="37"/>
      <c r="C263" s="237" t="s">
        <v>1104</v>
      </c>
      <c r="D263" s="237" t="s">
        <v>284</v>
      </c>
      <c r="E263" s="238" t="s">
        <v>2104</v>
      </c>
      <c r="F263" s="239" t="s">
        <v>2105</v>
      </c>
      <c r="G263" s="240" t="s">
        <v>1422</v>
      </c>
      <c r="H263" s="241">
        <v>6</v>
      </c>
      <c r="I263" s="242"/>
      <c r="J263" s="243">
        <f>ROUND(I263*H263,2)</f>
        <v>0</v>
      </c>
      <c r="K263" s="239" t="s">
        <v>19</v>
      </c>
      <c r="L263" s="244"/>
      <c r="M263" s="245" t="s">
        <v>19</v>
      </c>
      <c r="N263" s="246" t="s">
        <v>46</v>
      </c>
      <c r="O263" s="82"/>
      <c r="P263" s="203">
        <f>O263*H263</f>
        <v>0</v>
      </c>
      <c r="Q263" s="203">
        <v>0</v>
      </c>
      <c r="R263" s="203">
        <f>Q263*H263</f>
        <v>0</v>
      </c>
      <c r="S263" s="203">
        <v>0</v>
      </c>
      <c r="T263" s="204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05" t="s">
        <v>1651</v>
      </c>
      <c r="AT263" s="205" t="s">
        <v>284</v>
      </c>
      <c r="AU263" s="205" t="s">
        <v>85</v>
      </c>
      <c r="AY263" s="15" t="s">
        <v>126</v>
      </c>
      <c r="BE263" s="206">
        <f>IF(N263="základní",J263,0)</f>
        <v>0</v>
      </c>
      <c r="BF263" s="206">
        <f>IF(N263="snížená",J263,0)</f>
        <v>0</v>
      </c>
      <c r="BG263" s="206">
        <f>IF(N263="zákl. přenesená",J263,0)</f>
        <v>0</v>
      </c>
      <c r="BH263" s="206">
        <f>IF(N263="sníž. přenesená",J263,0)</f>
        <v>0</v>
      </c>
      <c r="BI263" s="206">
        <f>IF(N263="nulová",J263,0)</f>
        <v>0</v>
      </c>
      <c r="BJ263" s="15" t="s">
        <v>83</v>
      </c>
      <c r="BK263" s="206">
        <f>ROUND(I263*H263,2)</f>
        <v>0</v>
      </c>
      <c r="BL263" s="15" t="s">
        <v>828</v>
      </c>
      <c r="BM263" s="205" t="s">
        <v>1614</v>
      </c>
    </row>
    <row r="264" s="2" customFormat="1" ht="24.15" customHeight="1">
      <c r="A264" s="36"/>
      <c r="B264" s="37"/>
      <c r="C264" s="237" t="s">
        <v>1108</v>
      </c>
      <c r="D264" s="237" t="s">
        <v>284</v>
      </c>
      <c r="E264" s="238" t="s">
        <v>2106</v>
      </c>
      <c r="F264" s="239" t="s">
        <v>2107</v>
      </c>
      <c r="G264" s="240" t="s">
        <v>266</v>
      </c>
      <c r="H264" s="241">
        <v>24</v>
      </c>
      <c r="I264" s="242"/>
      <c r="J264" s="243">
        <f>ROUND(I264*H264,2)</f>
        <v>0</v>
      </c>
      <c r="K264" s="239" t="s">
        <v>19</v>
      </c>
      <c r="L264" s="244"/>
      <c r="M264" s="245" t="s">
        <v>19</v>
      </c>
      <c r="N264" s="246" t="s">
        <v>46</v>
      </c>
      <c r="O264" s="82"/>
      <c r="P264" s="203">
        <f>O264*H264</f>
        <v>0</v>
      </c>
      <c r="Q264" s="203">
        <v>0</v>
      </c>
      <c r="R264" s="203">
        <f>Q264*H264</f>
        <v>0</v>
      </c>
      <c r="S264" s="203">
        <v>0</v>
      </c>
      <c r="T264" s="204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05" t="s">
        <v>1651</v>
      </c>
      <c r="AT264" s="205" t="s">
        <v>284</v>
      </c>
      <c r="AU264" s="205" t="s">
        <v>85</v>
      </c>
      <c r="AY264" s="15" t="s">
        <v>126</v>
      </c>
      <c r="BE264" s="206">
        <f>IF(N264="základní",J264,0)</f>
        <v>0</v>
      </c>
      <c r="BF264" s="206">
        <f>IF(N264="snížená",J264,0)</f>
        <v>0</v>
      </c>
      <c r="BG264" s="206">
        <f>IF(N264="zákl. přenesená",J264,0)</f>
        <v>0</v>
      </c>
      <c r="BH264" s="206">
        <f>IF(N264="sníž. přenesená",J264,0)</f>
        <v>0</v>
      </c>
      <c r="BI264" s="206">
        <f>IF(N264="nulová",J264,0)</f>
        <v>0</v>
      </c>
      <c r="BJ264" s="15" t="s">
        <v>83</v>
      </c>
      <c r="BK264" s="206">
        <f>ROUND(I264*H264,2)</f>
        <v>0</v>
      </c>
      <c r="BL264" s="15" t="s">
        <v>828</v>
      </c>
      <c r="BM264" s="205" t="s">
        <v>1621</v>
      </c>
    </row>
    <row r="265" s="2" customFormat="1" ht="24.15" customHeight="1">
      <c r="A265" s="36"/>
      <c r="B265" s="37"/>
      <c r="C265" s="237" t="s">
        <v>1114</v>
      </c>
      <c r="D265" s="237" t="s">
        <v>284</v>
      </c>
      <c r="E265" s="238" t="s">
        <v>2108</v>
      </c>
      <c r="F265" s="239" t="s">
        <v>2109</v>
      </c>
      <c r="G265" s="240" t="s">
        <v>266</v>
      </c>
      <c r="H265" s="241">
        <v>28000</v>
      </c>
      <c r="I265" s="242"/>
      <c r="J265" s="243">
        <f>ROUND(I265*H265,2)</f>
        <v>0</v>
      </c>
      <c r="K265" s="239" t="s">
        <v>19</v>
      </c>
      <c r="L265" s="244"/>
      <c r="M265" s="245" t="s">
        <v>19</v>
      </c>
      <c r="N265" s="246" t="s">
        <v>46</v>
      </c>
      <c r="O265" s="82"/>
      <c r="P265" s="203">
        <f>O265*H265</f>
        <v>0</v>
      </c>
      <c r="Q265" s="203">
        <v>0</v>
      </c>
      <c r="R265" s="203">
        <f>Q265*H265</f>
        <v>0</v>
      </c>
      <c r="S265" s="203">
        <v>0</v>
      </c>
      <c r="T265" s="204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05" t="s">
        <v>1651</v>
      </c>
      <c r="AT265" s="205" t="s">
        <v>284</v>
      </c>
      <c r="AU265" s="205" t="s">
        <v>85</v>
      </c>
      <c r="AY265" s="15" t="s">
        <v>126</v>
      </c>
      <c r="BE265" s="206">
        <f>IF(N265="základní",J265,0)</f>
        <v>0</v>
      </c>
      <c r="BF265" s="206">
        <f>IF(N265="snížená",J265,0)</f>
        <v>0</v>
      </c>
      <c r="BG265" s="206">
        <f>IF(N265="zákl. přenesená",J265,0)</f>
        <v>0</v>
      </c>
      <c r="BH265" s="206">
        <f>IF(N265="sníž. přenesená",J265,0)</f>
        <v>0</v>
      </c>
      <c r="BI265" s="206">
        <f>IF(N265="nulová",J265,0)</f>
        <v>0</v>
      </c>
      <c r="BJ265" s="15" t="s">
        <v>83</v>
      </c>
      <c r="BK265" s="206">
        <f>ROUND(I265*H265,2)</f>
        <v>0</v>
      </c>
      <c r="BL265" s="15" t="s">
        <v>828</v>
      </c>
      <c r="BM265" s="205" t="s">
        <v>1626</v>
      </c>
    </row>
    <row r="266" s="2" customFormat="1" ht="24.15" customHeight="1">
      <c r="A266" s="36"/>
      <c r="B266" s="37"/>
      <c r="C266" s="237" t="s">
        <v>1119</v>
      </c>
      <c r="D266" s="237" t="s">
        <v>284</v>
      </c>
      <c r="E266" s="238" t="s">
        <v>2110</v>
      </c>
      <c r="F266" s="239" t="s">
        <v>2111</v>
      </c>
      <c r="G266" s="240" t="s">
        <v>266</v>
      </c>
      <c r="H266" s="241">
        <v>54</v>
      </c>
      <c r="I266" s="242"/>
      <c r="J266" s="243">
        <f>ROUND(I266*H266,2)</f>
        <v>0</v>
      </c>
      <c r="K266" s="239" t="s">
        <v>19</v>
      </c>
      <c r="L266" s="244"/>
      <c r="M266" s="245" t="s">
        <v>19</v>
      </c>
      <c r="N266" s="246" t="s">
        <v>46</v>
      </c>
      <c r="O266" s="82"/>
      <c r="P266" s="203">
        <f>O266*H266</f>
        <v>0</v>
      </c>
      <c r="Q266" s="203">
        <v>0</v>
      </c>
      <c r="R266" s="203">
        <f>Q266*H266</f>
        <v>0</v>
      </c>
      <c r="S266" s="203">
        <v>0</v>
      </c>
      <c r="T266" s="204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05" t="s">
        <v>1651</v>
      </c>
      <c r="AT266" s="205" t="s">
        <v>284</v>
      </c>
      <c r="AU266" s="205" t="s">
        <v>85</v>
      </c>
      <c r="AY266" s="15" t="s">
        <v>126</v>
      </c>
      <c r="BE266" s="206">
        <f>IF(N266="základní",J266,0)</f>
        <v>0</v>
      </c>
      <c r="BF266" s="206">
        <f>IF(N266="snížená",J266,0)</f>
        <v>0</v>
      </c>
      <c r="BG266" s="206">
        <f>IF(N266="zákl. přenesená",J266,0)</f>
        <v>0</v>
      </c>
      <c r="BH266" s="206">
        <f>IF(N266="sníž. přenesená",J266,0)</f>
        <v>0</v>
      </c>
      <c r="BI266" s="206">
        <f>IF(N266="nulová",J266,0)</f>
        <v>0</v>
      </c>
      <c r="BJ266" s="15" t="s">
        <v>83</v>
      </c>
      <c r="BK266" s="206">
        <f>ROUND(I266*H266,2)</f>
        <v>0</v>
      </c>
      <c r="BL266" s="15" t="s">
        <v>828</v>
      </c>
      <c r="BM266" s="205" t="s">
        <v>1631</v>
      </c>
    </row>
    <row r="267" s="2" customFormat="1" ht="24.15" customHeight="1">
      <c r="A267" s="36"/>
      <c r="B267" s="37"/>
      <c r="C267" s="237" t="s">
        <v>1125</v>
      </c>
      <c r="D267" s="237" t="s">
        <v>284</v>
      </c>
      <c r="E267" s="238" t="s">
        <v>2112</v>
      </c>
      <c r="F267" s="239" t="s">
        <v>2113</v>
      </c>
      <c r="G267" s="240" t="s">
        <v>266</v>
      </c>
      <c r="H267" s="241">
        <v>54</v>
      </c>
      <c r="I267" s="242"/>
      <c r="J267" s="243">
        <f>ROUND(I267*H267,2)</f>
        <v>0</v>
      </c>
      <c r="K267" s="239" t="s">
        <v>19</v>
      </c>
      <c r="L267" s="244"/>
      <c r="M267" s="245" t="s">
        <v>19</v>
      </c>
      <c r="N267" s="246" t="s">
        <v>46</v>
      </c>
      <c r="O267" s="82"/>
      <c r="P267" s="203">
        <f>O267*H267</f>
        <v>0</v>
      </c>
      <c r="Q267" s="203">
        <v>0</v>
      </c>
      <c r="R267" s="203">
        <f>Q267*H267</f>
        <v>0</v>
      </c>
      <c r="S267" s="203">
        <v>0</v>
      </c>
      <c r="T267" s="204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05" t="s">
        <v>1651</v>
      </c>
      <c r="AT267" s="205" t="s">
        <v>284</v>
      </c>
      <c r="AU267" s="205" t="s">
        <v>85</v>
      </c>
      <c r="AY267" s="15" t="s">
        <v>126</v>
      </c>
      <c r="BE267" s="206">
        <f>IF(N267="základní",J267,0)</f>
        <v>0</v>
      </c>
      <c r="BF267" s="206">
        <f>IF(N267="snížená",J267,0)</f>
        <v>0</v>
      </c>
      <c r="BG267" s="206">
        <f>IF(N267="zákl. přenesená",J267,0)</f>
        <v>0</v>
      </c>
      <c r="BH267" s="206">
        <f>IF(N267="sníž. přenesená",J267,0)</f>
        <v>0</v>
      </c>
      <c r="BI267" s="206">
        <f>IF(N267="nulová",J267,0)</f>
        <v>0</v>
      </c>
      <c r="BJ267" s="15" t="s">
        <v>83</v>
      </c>
      <c r="BK267" s="206">
        <f>ROUND(I267*H267,2)</f>
        <v>0</v>
      </c>
      <c r="BL267" s="15" t="s">
        <v>828</v>
      </c>
      <c r="BM267" s="205" t="s">
        <v>1634</v>
      </c>
    </row>
    <row r="268" s="2" customFormat="1" ht="24.15" customHeight="1">
      <c r="A268" s="36"/>
      <c r="B268" s="37"/>
      <c r="C268" s="237" t="s">
        <v>1133</v>
      </c>
      <c r="D268" s="237" t="s">
        <v>284</v>
      </c>
      <c r="E268" s="238" t="s">
        <v>2114</v>
      </c>
      <c r="F268" s="239" t="s">
        <v>2115</v>
      </c>
      <c r="G268" s="240" t="s">
        <v>1374</v>
      </c>
      <c r="H268" s="241">
        <v>12</v>
      </c>
      <c r="I268" s="242"/>
      <c r="J268" s="243">
        <f>ROUND(I268*H268,2)</f>
        <v>0</v>
      </c>
      <c r="K268" s="239" t="s">
        <v>19</v>
      </c>
      <c r="L268" s="244"/>
      <c r="M268" s="245" t="s">
        <v>19</v>
      </c>
      <c r="N268" s="246" t="s">
        <v>46</v>
      </c>
      <c r="O268" s="82"/>
      <c r="P268" s="203">
        <f>O268*H268</f>
        <v>0</v>
      </c>
      <c r="Q268" s="203">
        <v>0</v>
      </c>
      <c r="R268" s="203">
        <f>Q268*H268</f>
        <v>0</v>
      </c>
      <c r="S268" s="203">
        <v>0</v>
      </c>
      <c r="T268" s="204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05" t="s">
        <v>1651</v>
      </c>
      <c r="AT268" s="205" t="s">
        <v>284</v>
      </c>
      <c r="AU268" s="205" t="s">
        <v>85</v>
      </c>
      <c r="AY268" s="15" t="s">
        <v>126</v>
      </c>
      <c r="BE268" s="206">
        <f>IF(N268="základní",J268,0)</f>
        <v>0</v>
      </c>
      <c r="BF268" s="206">
        <f>IF(N268="snížená",J268,0)</f>
        <v>0</v>
      </c>
      <c r="BG268" s="206">
        <f>IF(N268="zákl. přenesená",J268,0)</f>
        <v>0</v>
      </c>
      <c r="BH268" s="206">
        <f>IF(N268="sníž. přenesená",J268,0)</f>
        <v>0</v>
      </c>
      <c r="BI268" s="206">
        <f>IF(N268="nulová",J268,0)</f>
        <v>0</v>
      </c>
      <c r="BJ268" s="15" t="s">
        <v>83</v>
      </c>
      <c r="BK268" s="206">
        <f>ROUND(I268*H268,2)</f>
        <v>0</v>
      </c>
      <c r="BL268" s="15" t="s">
        <v>828</v>
      </c>
      <c r="BM268" s="205" t="s">
        <v>1637</v>
      </c>
    </row>
    <row r="269" s="2" customFormat="1" ht="24.15" customHeight="1">
      <c r="A269" s="36"/>
      <c r="B269" s="37"/>
      <c r="C269" s="237" t="s">
        <v>1138</v>
      </c>
      <c r="D269" s="237" t="s">
        <v>284</v>
      </c>
      <c r="E269" s="238" t="s">
        <v>2116</v>
      </c>
      <c r="F269" s="239" t="s">
        <v>2117</v>
      </c>
      <c r="G269" s="240" t="s">
        <v>1374</v>
      </c>
      <c r="H269" s="241">
        <v>1700</v>
      </c>
      <c r="I269" s="242"/>
      <c r="J269" s="243">
        <f>ROUND(I269*H269,2)</f>
        <v>0</v>
      </c>
      <c r="K269" s="239" t="s">
        <v>19</v>
      </c>
      <c r="L269" s="244"/>
      <c r="M269" s="245" t="s">
        <v>19</v>
      </c>
      <c r="N269" s="246" t="s">
        <v>46</v>
      </c>
      <c r="O269" s="82"/>
      <c r="P269" s="203">
        <f>O269*H269</f>
        <v>0</v>
      </c>
      <c r="Q269" s="203">
        <v>0</v>
      </c>
      <c r="R269" s="203">
        <f>Q269*H269</f>
        <v>0</v>
      </c>
      <c r="S269" s="203">
        <v>0</v>
      </c>
      <c r="T269" s="204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205" t="s">
        <v>1651</v>
      </c>
      <c r="AT269" s="205" t="s">
        <v>284</v>
      </c>
      <c r="AU269" s="205" t="s">
        <v>85</v>
      </c>
      <c r="AY269" s="15" t="s">
        <v>126</v>
      </c>
      <c r="BE269" s="206">
        <f>IF(N269="základní",J269,0)</f>
        <v>0</v>
      </c>
      <c r="BF269" s="206">
        <f>IF(N269="snížená",J269,0)</f>
        <v>0</v>
      </c>
      <c r="BG269" s="206">
        <f>IF(N269="zákl. přenesená",J269,0)</f>
        <v>0</v>
      </c>
      <c r="BH269" s="206">
        <f>IF(N269="sníž. přenesená",J269,0)</f>
        <v>0</v>
      </c>
      <c r="BI269" s="206">
        <f>IF(N269="nulová",J269,0)</f>
        <v>0</v>
      </c>
      <c r="BJ269" s="15" t="s">
        <v>83</v>
      </c>
      <c r="BK269" s="206">
        <f>ROUND(I269*H269,2)</f>
        <v>0</v>
      </c>
      <c r="BL269" s="15" t="s">
        <v>828</v>
      </c>
      <c r="BM269" s="205" t="s">
        <v>1640</v>
      </c>
    </row>
    <row r="270" s="2" customFormat="1" ht="24.15" customHeight="1">
      <c r="A270" s="36"/>
      <c r="B270" s="37"/>
      <c r="C270" s="237" t="s">
        <v>1143</v>
      </c>
      <c r="D270" s="237" t="s">
        <v>284</v>
      </c>
      <c r="E270" s="238" t="s">
        <v>2118</v>
      </c>
      <c r="F270" s="239" t="s">
        <v>2119</v>
      </c>
      <c r="G270" s="240" t="s">
        <v>1374</v>
      </c>
      <c r="H270" s="241">
        <v>5</v>
      </c>
      <c r="I270" s="242"/>
      <c r="J270" s="243">
        <f>ROUND(I270*H270,2)</f>
        <v>0</v>
      </c>
      <c r="K270" s="239" t="s">
        <v>19</v>
      </c>
      <c r="L270" s="244"/>
      <c r="M270" s="245" t="s">
        <v>19</v>
      </c>
      <c r="N270" s="246" t="s">
        <v>46</v>
      </c>
      <c r="O270" s="82"/>
      <c r="P270" s="203">
        <f>O270*H270</f>
        <v>0</v>
      </c>
      <c r="Q270" s="203">
        <v>0</v>
      </c>
      <c r="R270" s="203">
        <f>Q270*H270</f>
        <v>0</v>
      </c>
      <c r="S270" s="203">
        <v>0</v>
      </c>
      <c r="T270" s="204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05" t="s">
        <v>1651</v>
      </c>
      <c r="AT270" s="205" t="s">
        <v>284</v>
      </c>
      <c r="AU270" s="205" t="s">
        <v>85</v>
      </c>
      <c r="AY270" s="15" t="s">
        <v>126</v>
      </c>
      <c r="BE270" s="206">
        <f>IF(N270="základní",J270,0)</f>
        <v>0</v>
      </c>
      <c r="BF270" s="206">
        <f>IF(N270="snížená",J270,0)</f>
        <v>0</v>
      </c>
      <c r="BG270" s="206">
        <f>IF(N270="zákl. přenesená",J270,0)</f>
        <v>0</v>
      </c>
      <c r="BH270" s="206">
        <f>IF(N270="sníž. přenesená",J270,0)</f>
        <v>0</v>
      </c>
      <c r="BI270" s="206">
        <f>IF(N270="nulová",J270,0)</f>
        <v>0</v>
      </c>
      <c r="BJ270" s="15" t="s">
        <v>83</v>
      </c>
      <c r="BK270" s="206">
        <f>ROUND(I270*H270,2)</f>
        <v>0</v>
      </c>
      <c r="BL270" s="15" t="s">
        <v>828</v>
      </c>
      <c r="BM270" s="205" t="s">
        <v>1645</v>
      </c>
    </row>
    <row r="271" s="2" customFormat="1" ht="24.15" customHeight="1">
      <c r="A271" s="36"/>
      <c r="B271" s="37"/>
      <c r="C271" s="237" t="s">
        <v>1148</v>
      </c>
      <c r="D271" s="237" t="s">
        <v>284</v>
      </c>
      <c r="E271" s="238" t="s">
        <v>2120</v>
      </c>
      <c r="F271" s="239" t="s">
        <v>2121</v>
      </c>
      <c r="G271" s="240" t="s">
        <v>1374</v>
      </c>
      <c r="H271" s="241">
        <v>5</v>
      </c>
      <c r="I271" s="242"/>
      <c r="J271" s="243">
        <f>ROUND(I271*H271,2)</f>
        <v>0</v>
      </c>
      <c r="K271" s="239" t="s">
        <v>19</v>
      </c>
      <c r="L271" s="244"/>
      <c r="M271" s="245" t="s">
        <v>19</v>
      </c>
      <c r="N271" s="246" t="s">
        <v>46</v>
      </c>
      <c r="O271" s="82"/>
      <c r="P271" s="203">
        <f>O271*H271</f>
        <v>0</v>
      </c>
      <c r="Q271" s="203">
        <v>0</v>
      </c>
      <c r="R271" s="203">
        <f>Q271*H271</f>
        <v>0</v>
      </c>
      <c r="S271" s="203">
        <v>0</v>
      </c>
      <c r="T271" s="204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205" t="s">
        <v>1651</v>
      </c>
      <c r="AT271" s="205" t="s">
        <v>284</v>
      </c>
      <c r="AU271" s="205" t="s">
        <v>85</v>
      </c>
      <c r="AY271" s="15" t="s">
        <v>126</v>
      </c>
      <c r="BE271" s="206">
        <f>IF(N271="základní",J271,0)</f>
        <v>0</v>
      </c>
      <c r="BF271" s="206">
        <f>IF(N271="snížená",J271,0)</f>
        <v>0</v>
      </c>
      <c r="BG271" s="206">
        <f>IF(N271="zákl. přenesená",J271,0)</f>
        <v>0</v>
      </c>
      <c r="BH271" s="206">
        <f>IF(N271="sníž. přenesená",J271,0)</f>
        <v>0</v>
      </c>
      <c r="BI271" s="206">
        <f>IF(N271="nulová",J271,0)</f>
        <v>0</v>
      </c>
      <c r="BJ271" s="15" t="s">
        <v>83</v>
      </c>
      <c r="BK271" s="206">
        <f>ROUND(I271*H271,2)</f>
        <v>0</v>
      </c>
      <c r="BL271" s="15" t="s">
        <v>828</v>
      </c>
      <c r="BM271" s="205" t="s">
        <v>1648</v>
      </c>
    </row>
    <row r="272" s="2" customFormat="1" ht="24.15" customHeight="1">
      <c r="A272" s="36"/>
      <c r="B272" s="37"/>
      <c r="C272" s="237" t="s">
        <v>1153</v>
      </c>
      <c r="D272" s="237" t="s">
        <v>284</v>
      </c>
      <c r="E272" s="238" t="s">
        <v>2122</v>
      </c>
      <c r="F272" s="239" t="s">
        <v>2123</v>
      </c>
      <c r="G272" s="240" t="s">
        <v>1374</v>
      </c>
      <c r="H272" s="241">
        <v>12</v>
      </c>
      <c r="I272" s="242"/>
      <c r="J272" s="243">
        <f>ROUND(I272*H272,2)</f>
        <v>0</v>
      </c>
      <c r="K272" s="239" t="s">
        <v>19</v>
      </c>
      <c r="L272" s="244"/>
      <c r="M272" s="245" t="s">
        <v>19</v>
      </c>
      <c r="N272" s="246" t="s">
        <v>46</v>
      </c>
      <c r="O272" s="82"/>
      <c r="P272" s="203">
        <f>O272*H272</f>
        <v>0</v>
      </c>
      <c r="Q272" s="203">
        <v>0</v>
      </c>
      <c r="R272" s="203">
        <f>Q272*H272</f>
        <v>0</v>
      </c>
      <c r="S272" s="203">
        <v>0</v>
      </c>
      <c r="T272" s="204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05" t="s">
        <v>1651</v>
      </c>
      <c r="AT272" s="205" t="s">
        <v>284</v>
      </c>
      <c r="AU272" s="205" t="s">
        <v>85</v>
      </c>
      <c r="AY272" s="15" t="s">
        <v>126</v>
      </c>
      <c r="BE272" s="206">
        <f>IF(N272="základní",J272,0)</f>
        <v>0</v>
      </c>
      <c r="BF272" s="206">
        <f>IF(N272="snížená",J272,0)</f>
        <v>0</v>
      </c>
      <c r="BG272" s="206">
        <f>IF(N272="zákl. přenesená",J272,0)</f>
        <v>0</v>
      </c>
      <c r="BH272" s="206">
        <f>IF(N272="sníž. přenesená",J272,0)</f>
        <v>0</v>
      </c>
      <c r="BI272" s="206">
        <f>IF(N272="nulová",J272,0)</f>
        <v>0</v>
      </c>
      <c r="BJ272" s="15" t="s">
        <v>83</v>
      </c>
      <c r="BK272" s="206">
        <f>ROUND(I272*H272,2)</f>
        <v>0</v>
      </c>
      <c r="BL272" s="15" t="s">
        <v>828</v>
      </c>
      <c r="BM272" s="205" t="s">
        <v>1651</v>
      </c>
    </row>
    <row r="273" s="2" customFormat="1" ht="24.15" customHeight="1">
      <c r="A273" s="36"/>
      <c r="B273" s="37"/>
      <c r="C273" s="237" t="s">
        <v>1158</v>
      </c>
      <c r="D273" s="237" t="s">
        <v>284</v>
      </c>
      <c r="E273" s="238" t="s">
        <v>2124</v>
      </c>
      <c r="F273" s="239" t="s">
        <v>2125</v>
      </c>
      <c r="G273" s="240" t="s">
        <v>1374</v>
      </c>
      <c r="H273" s="241">
        <v>1</v>
      </c>
      <c r="I273" s="242"/>
      <c r="J273" s="243">
        <f>ROUND(I273*H273,2)</f>
        <v>0</v>
      </c>
      <c r="K273" s="239" t="s">
        <v>19</v>
      </c>
      <c r="L273" s="244"/>
      <c r="M273" s="245" t="s">
        <v>19</v>
      </c>
      <c r="N273" s="246" t="s">
        <v>46</v>
      </c>
      <c r="O273" s="82"/>
      <c r="P273" s="203">
        <f>O273*H273</f>
        <v>0</v>
      </c>
      <c r="Q273" s="203">
        <v>0</v>
      </c>
      <c r="R273" s="203">
        <f>Q273*H273</f>
        <v>0</v>
      </c>
      <c r="S273" s="203">
        <v>0</v>
      </c>
      <c r="T273" s="204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205" t="s">
        <v>1651</v>
      </c>
      <c r="AT273" s="205" t="s">
        <v>284</v>
      </c>
      <c r="AU273" s="205" t="s">
        <v>85</v>
      </c>
      <c r="AY273" s="15" t="s">
        <v>126</v>
      </c>
      <c r="BE273" s="206">
        <f>IF(N273="základní",J273,0)</f>
        <v>0</v>
      </c>
      <c r="BF273" s="206">
        <f>IF(N273="snížená",J273,0)</f>
        <v>0</v>
      </c>
      <c r="BG273" s="206">
        <f>IF(N273="zákl. přenesená",J273,0)</f>
        <v>0</v>
      </c>
      <c r="BH273" s="206">
        <f>IF(N273="sníž. přenesená",J273,0)</f>
        <v>0</v>
      </c>
      <c r="BI273" s="206">
        <f>IF(N273="nulová",J273,0)</f>
        <v>0</v>
      </c>
      <c r="BJ273" s="15" t="s">
        <v>83</v>
      </c>
      <c r="BK273" s="206">
        <f>ROUND(I273*H273,2)</f>
        <v>0</v>
      </c>
      <c r="BL273" s="15" t="s">
        <v>828</v>
      </c>
      <c r="BM273" s="205" t="s">
        <v>1654</v>
      </c>
    </row>
    <row r="274" s="2" customFormat="1" ht="24.15" customHeight="1">
      <c r="A274" s="36"/>
      <c r="B274" s="37"/>
      <c r="C274" s="237" t="s">
        <v>1163</v>
      </c>
      <c r="D274" s="237" t="s">
        <v>284</v>
      </c>
      <c r="E274" s="238" t="s">
        <v>2126</v>
      </c>
      <c r="F274" s="239" t="s">
        <v>2127</v>
      </c>
      <c r="G274" s="240" t="s">
        <v>1374</v>
      </c>
      <c r="H274" s="241">
        <v>1</v>
      </c>
      <c r="I274" s="242"/>
      <c r="J274" s="243">
        <f>ROUND(I274*H274,2)</f>
        <v>0</v>
      </c>
      <c r="K274" s="239" t="s">
        <v>19</v>
      </c>
      <c r="L274" s="244"/>
      <c r="M274" s="245" t="s">
        <v>19</v>
      </c>
      <c r="N274" s="246" t="s">
        <v>46</v>
      </c>
      <c r="O274" s="82"/>
      <c r="P274" s="203">
        <f>O274*H274</f>
        <v>0</v>
      </c>
      <c r="Q274" s="203">
        <v>0</v>
      </c>
      <c r="R274" s="203">
        <f>Q274*H274</f>
        <v>0</v>
      </c>
      <c r="S274" s="203">
        <v>0</v>
      </c>
      <c r="T274" s="204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205" t="s">
        <v>1651</v>
      </c>
      <c r="AT274" s="205" t="s">
        <v>284</v>
      </c>
      <c r="AU274" s="205" t="s">
        <v>85</v>
      </c>
      <c r="AY274" s="15" t="s">
        <v>126</v>
      </c>
      <c r="BE274" s="206">
        <f>IF(N274="základní",J274,0)</f>
        <v>0</v>
      </c>
      <c r="BF274" s="206">
        <f>IF(N274="snížená",J274,0)</f>
        <v>0</v>
      </c>
      <c r="BG274" s="206">
        <f>IF(N274="zákl. přenesená",J274,0)</f>
        <v>0</v>
      </c>
      <c r="BH274" s="206">
        <f>IF(N274="sníž. přenesená",J274,0)</f>
        <v>0</v>
      </c>
      <c r="BI274" s="206">
        <f>IF(N274="nulová",J274,0)</f>
        <v>0</v>
      </c>
      <c r="BJ274" s="15" t="s">
        <v>83</v>
      </c>
      <c r="BK274" s="206">
        <f>ROUND(I274*H274,2)</f>
        <v>0</v>
      </c>
      <c r="BL274" s="15" t="s">
        <v>828</v>
      </c>
      <c r="BM274" s="205" t="s">
        <v>1657</v>
      </c>
    </row>
    <row r="275" s="11" customFormat="1" ht="22.8" customHeight="1">
      <c r="A275" s="11"/>
      <c r="B275" s="180"/>
      <c r="C275" s="181"/>
      <c r="D275" s="182" t="s">
        <v>74</v>
      </c>
      <c r="E275" s="222" t="s">
        <v>1717</v>
      </c>
      <c r="F275" s="222" t="s">
        <v>2128</v>
      </c>
      <c r="G275" s="181"/>
      <c r="H275" s="181"/>
      <c r="I275" s="184"/>
      <c r="J275" s="223">
        <f>BK275</f>
        <v>0</v>
      </c>
      <c r="K275" s="181"/>
      <c r="L275" s="186"/>
      <c r="M275" s="187"/>
      <c r="N275" s="188"/>
      <c r="O275" s="188"/>
      <c r="P275" s="189">
        <f>SUM(P276:P282)</f>
        <v>0</v>
      </c>
      <c r="Q275" s="188"/>
      <c r="R275" s="189">
        <f>SUM(R276:R282)</f>
        <v>0</v>
      </c>
      <c r="S275" s="188"/>
      <c r="T275" s="190">
        <f>SUM(T276:T282)</f>
        <v>0</v>
      </c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R275" s="191" t="s">
        <v>140</v>
      </c>
      <c r="AT275" s="192" t="s">
        <v>74</v>
      </c>
      <c r="AU275" s="192" t="s">
        <v>83</v>
      </c>
      <c r="AY275" s="191" t="s">
        <v>126</v>
      </c>
      <c r="BK275" s="193">
        <f>SUM(BK276:BK282)</f>
        <v>0</v>
      </c>
    </row>
    <row r="276" s="2" customFormat="1" ht="16.5" customHeight="1">
      <c r="A276" s="36"/>
      <c r="B276" s="37"/>
      <c r="C276" s="237" t="s">
        <v>1169</v>
      </c>
      <c r="D276" s="237" t="s">
        <v>284</v>
      </c>
      <c r="E276" s="238" t="s">
        <v>2129</v>
      </c>
      <c r="F276" s="239" t="s">
        <v>2130</v>
      </c>
      <c r="G276" s="240" t="s">
        <v>266</v>
      </c>
      <c r="H276" s="241">
        <v>4200</v>
      </c>
      <c r="I276" s="242"/>
      <c r="J276" s="243">
        <f>ROUND(I276*H276,2)</f>
        <v>0</v>
      </c>
      <c r="K276" s="239" t="s">
        <v>19</v>
      </c>
      <c r="L276" s="244"/>
      <c r="M276" s="245" t="s">
        <v>19</v>
      </c>
      <c r="N276" s="246" t="s">
        <v>46</v>
      </c>
      <c r="O276" s="82"/>
      <c r="P276" s="203">
        <f>O276*H276</f>
        <v>0</v>
      </c>
      <c r="Q276" s="203">
        <v>0</v>
      </c>
      <c r="R276" s="203">
        <f>Q276*H276</f>
        <v>0</v>
      </c>
      <c r="S276" s="203">
        <v>0</v>
      </c>
      <c r="T276" s="204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205" t="s">
        <v>1651</v>
      </c>
      <c r="AT276" s="205" t="s">
        <v>284</v>
      </c>
      <c r="AU276" s="205" t="s">
        <v>85</v>
      </c>
      <c r="AY276" s="15" t="s">
        <v>126</v>
      </c>
      <c r="BE276" s="206">
        <f>IF(N276="základní",J276,0)</f>
        <v>0</v>
      </c>
      <c r="BF276" s="206">
        <f>IF(N276="snížená",J276,0)</f>
        <v>0</v>
      </c>
      <c r="BG276" s="206">
        <f>IF(N276="zákl. přenesená",J276,0)</f>
        <v>0</v>
      </c>
      <c r="BH276" s="206">
        <f>IF(N276="sníž. přenesená",J276,0)</f>
        <v>0</v>
      </c>
      <c r="BI276" s="206">
        <f>IF(N276="nulová",J276,0)</f>
        <v>0</v>
      </c>
      <c r="BJ276" s="15" t="s">
        <v>83</v>
      </c>
      <c r="BK276" s="206">
        <f>ROUND(I276*H276,2)</f>
        <v>0</v>
      </c>
      <c r="BL276" s="15" t="s">
        <v>828</v>
      </c>
      <c r="BM276" s="205" t="s">
        <v>1660</v>
      </c>
    </row>
    <row r="277" s="2" customFormat="1" ht="16.5" customHeight="1">
      <c r="A277" s="36"/>
      <c r="B277" s="37"/>
      <c r="C277" s="237" t="s">
        <v>1174</v>
      </c>
      <c r="D277" s="237" t="s">
        <v>284</v>
      </c>
      <c r="E277" s="238" t="s">
        <v>2131</v>
      </c>
      <c r="F277" s="239" t="s">
        <v>2132</v>
      </c>
      <c r="G277" s="240" t="s">
        <v>266</v>
      </c>
      <c r="H277" s="241">
        <v>110</v>
      </c>
      <c r="I277" s="242"/>
      <c r="J277" s="243">
        <f>ROUND(I277*H277,2)</f>
        <v>0</v>
      </c>
      <c r="K277" s="239" t="s">
        <v>19</v>
      </c>
      <c r="L277" s="244"/>
      <c r="M277" s="245" t="s">
        <v>19</v>
      </c>
      <c r="N277" s="246" t="s">
        <v>46</v>
      </c>
      <c r="O277" s="82"/>
      <c r="P277" s="203">
        <f>O277*H277</f>
        <v>0</v>
      </c>
      <c r="Q277" s="203">
        <v>0</v>
      </c>
      <c r="R277" s="203">
        <f>Q277*H277</f>
        <v>0</v>
      </c>
      <c r="S277" s="203">
        <v>0</v>
      </c>
      <c r="T277" s="204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205" t="s">
        <v>1651</v>
      </c>
      <c r="AT277" s="205" t="s">
        <v>284</v>
      </c>
      <c r="AU277" s="205" t="s">
        <v>85</v>
      </c>
      <c r="AY277" s="15" t="s">
        <v>126</v>
      </c>
      <c r="BE277" s="206">
        <f>IF(N277="základní",J277,0)</f>
        <v>0</v>
      </c>
      <c r="BF277" s="206">
        <f>IF(N277="snížená",J277,0)</f>
        <v>0</v>
      </c>
      <c r="BG277" s="206">
        <f>IF(N277="zákl. přenesená",J277,0)</f>
        <v>0</v>
      </c>
      <c r="BH277" s="206">
        <f>IF(N277="sníž. přenesená",J277,0)</f>
        <v>0</v>
      </c>
      <c r="BI277" s="206">
        <f>IF(N277="nulová",J277,0)</f>
        <v>0</v>
      </c>
      <c r="BJ277" s="15" t="s">
        <v>83</v>
      </c>
      <c r="BK277" s="206">
        <f>ROUND(I277*H277,2)</f>
        <v>0</v>
      </c>
      <c r="BL277" s="15" t="s">
        <v>828</v>
      </c>
      <c r="BM277" s="205" t="s">
        <v>1663</v>
      </c>
    </row>
    <row r="278" s="2" customFormat="1" ht="16.5" customHeight="1">
      <c r="A278" s="36"/>
      <c r="B278" s="37"/>
      <c r="C278" s="237" t="s">
        <v>1181</v>
      </c>
      <c r="D278" s="237" t="s">
        <v>284</v>
      </c>
      <c r="E278" s="238" t="s">
        <v>2133</v>
      </c>
      <c r="F278" s="239" t="s">
        <v>2134</v>
      </c>
      <c r="G278" s="240" t="s">
        <v>1374</v>
      </c>
      <c r="H278" s="241">
        <v>500</v>
      </c>
      <c r="I278" s="242"/>
      <c r="J278" s="243">
        <f>ROUND(I278*H278,2)</f>
        <v>0</v>
      </c>
      <c r="K278" s="239" t="s">
        <v>19</v>
      </c>
      <c r="L278" s="244"/>
      <c r="M278" s="245" t="s">
        <v>19</v>
      </c>
      <c r="N278" s="246" t="s">
        <v>46</v>
      </c>
      <c r="O278" s="82"/>
      <c r="P278" s="203">
        <f>O278*H278</f>
        <v>0</v>
      </c>
      <c r="Q278" s="203">
        <v>0</v>
      </c>
      <c r="R278" s="203">
        <f>Q278*H278</f>
        <v>0</v>
      </c>
      <c r="S278" s="203">
        <v>0</v>
      </c>
      <c r="T278" s="204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205" t="s">
        <v>1651</v>
      </c>
      <c r="AT278" s="205" t="s">
        <v>284</v>
      </c>
      <c r="AU278" s="205" t="s">
        <v>85</v>
      </c>
      <c r="AY278" s="15" t="s">
        <v>126</v>
      </c>
      <c r="BE278" s="206">
        <f>IF(N278="základní",J278,0)</f>
        <v>0</v>
      </c>
      <c r="BF278" s="206">
        <f>IF(N278="snížená",J278,0)</f>
        <v>0</v>
      </c>
      <c r="BG278" s="206">
        <f>IF(N278="zákl. přenesená",J278,0)</f>
        <v>0</v>
      </c>
      <c r="BH278" s="206">
        <f>IF(N278="sníž. přenesená",J278,0)</f>
        <v>0</v>
      </c>
      <c r="BI278" s="206">
        <f>IF(N278="nulová",J278,0)</f>
        <v>0</v>
      </c>
      <c r="BJ278" s="15" t="s">
        <v>83</v>
      </c>
      <c r="BK278" s="206">
        <f>ROUND(I278*H278,2)</f>
        <v>0</v>
      </c>
      <c r="BL278" s="15" t="s">
        <v>828</v>
      </c>
      <c r="BM278" s="205" t="s">
        <v>1668</v>
      </c>
    </row>
    <row r="279" s="2" customFormat="1" ht="16.5" customHeight="1">
      <c r="A279" s="36"/>
      <c r="B279" s="37"/>
      <c r="C279" s="237" t="s">
        <v>1186</v>
      </c>
      <c r="D279" s="237" t="s">
        <v>284</v>
      </c>
      <c r="E279" s="238" t="s">
        <v>2135</v>
      </c>
      <c r="F279" s="239" t="s">
        <v>2136</v>
      </c>
      <c r="G279" s="240" t="s">
        <v>1374</v>
      </c>
      <c r="H279" s="241">
        <v>14</v>
      </c>
      <c r="I279" s="242"/>
      <c r="J279" s="243">
        <f>ROUND(I279*H279,2)</f>
        <v>0</v>
      </c>
      <c r="K279" s="239" t="s">
        <v>19</v>
      </c>
      <c r="L279" s="244"/>
      <c r="M279" s="245" t="s">
        <v>19</v>
      </c>
      <c r="N279" s="246" t="s">
        <v>46</v>
      </c>
      <c r="O279" s="82"/>
      <c r="P279" s="203">
        <f>O279*H279</f>
        <v>0</v>
      </c>
      <c r="Q279" s="203">
        <v>0</v>
      </c>
      <c r="R279" s="203">
        <f>Q279*H279</f>
        <v>0</v>
      </c>
      <c r="S279" s="203">
        <v>0</v>
      </c>
      <c r="T279" s="204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205" t="s">
        <v>1651</v>
      </c>
      <c r="AT279" s="205" t="s">
        <v>284</v>
      </c>
      <c r="AU279" s="205" t="s">
        <v>85</v>
      </c>
      <c r="AY279" s="15" t="s">
        <v>126</v>
      </c>
      <c r="BE279" s="206">
        <f>IF(N279="základní",J279,0)</f>
        <v>0</v>
      </c>
      <c r="BF279" s="206">
        <f>IF(N279="snížená",J279,0)</f>
        <v>0</v>
      </c>
      <c r="BG279" s="206">
        <f>IF(N279="zákl. přenesená",J279,0)</f>
        <v>0</v>
      </c>
      <c r="BH279" s="206">
        <f>IF(N279="sníž. přenesená",J279,0)</f>
        <v>0</v>
      </c>
      <c r="BI279" s="206">
        <f>IF(N279="nulová",J279,0)</f>
        <v>0</v>
      </c>
      <c r="BJ279" s="15" t="s">
        <v>83</v>
      </c>
      <c r="BK279" s="206">
        <f>ROUND(I279*H279,2)</f>
        <v>0</v>
      </c>
      <c r="BL279" s="15" t="s">
        <v>828</v>
      </c>
      <c r="BM279" s="205" t="s">
        <v>1671</v>
      </c>
    </row>
    <row r="280" s="2" customFormat="1" ht="16.5" customHeight="1">
      <c r="A280" s="36"/>
      <c r="B280" s="37"/>
      <c r="C280" s="237" t="s">
        <v>1191</v>
      </c>
      <c r="D280" s="237" t="s">
        <v>284</v>
      </c>
      <c r="E280" s="238" t="s">
        <v>2137</v>
      </c>
      <c r="F280" s="239" t="s">
        <v>2138</v>
      </c>
      <c r="G280" s="240" t="s">
        <v>1374</v>
      </c>
      <c r="H280" s="241">
        <v>2</v>
      </c>
      <c r="I280" s="242"/>
      <c r="J280" s="243">
        <f>ROUND(I280*H280,2)</f>
        <v>0</v>
      </c>
      <c r="K280" s="239" t="s">
        <v>19</v>
      </c>
      <c r="L280" s="244"/>
      <c r="M280" s="245" t="s">
        <v>19</v>
      </c>
      <c r="N280" s="246" t="s">
        <v>46</v>
      </c>
      <c r="O280" s="82"/>
      <c r="P280" s="203">
        <f>O280*H280</f>
        <v>0</v>
      </c>
      <c r="Q280" s="203">
        <v>0</v>
      </c>
      <c r="R280" s="203">
        <f>Q280*H280</f>
        <v>0</v>
      </c>
      <c r="S280" s="203">
        <v>0</v>
      </c>
      <c r="T280" s="204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205" t="s">
        <v>1651</v>
      </c>
      <c r="AT280" s="205" t="s">
        <v>284</v>
      </c>
      <c r="AU280" s="205" t="s">
        <v>85</v>
      </c>
      <c r="AY280" s="15" t="s">
        <v>126</v>
      </c>
      <c r="BE280" s="206">
        <f>IF(N280="základní",J280,0)</f>
        <v>0</v>
      </c>
      <c r="BF280" s="206">
        <f>IF(N280="snížená",J280,0)</f>
        <v>0</v>
      </c>
      <c r="BG280" s="206">
        <f>IF(N280="zákl. přenesená",J280,0)</f>
        <v>0</v>
      </c>
      <c r="BH280" s="206">
        <f>IF(N280="sníž. přenesená",J280,0)</f>
        <v>0</v>
      </c>
      <c r="BI280" s="206">
        <f>IF(N280="nulová",J280,0)</f>
        <v>0</v>
      </c>
      <c r="BJ280" s="15" t="s">
        <v>83</v>
      </c>
      <c r="BK280" s="206">
        <f>ROUND(I280*H280,2)</f>
        <v>0</v>
      </c>
      <c r="BL280" s="15" t="s">
        <v>828</v>
      </c>
      <c r="BM280" s="205" t="s">
        <v>1674</v>
      </c>
    </row>
    <row r="281" s="2" customFormat="1" ht="16.5" customHeight="1">
      <c r="A281" s="36"/>
      <c r="B281" s="37"/>
      <c r="C281" s="237" t="s">
        <v>1196</v>
      </c>
      <c r="D281" s="237" t="s">
        <v>284</v>
      </c>
      <c r="E281" s="238" t="s">
        <v>2139</v>
      </c>
      <c r="F281" s="239" t="s">
        <v>2140</v>
      </c>
      <c r="G281" s="240" t="s">
        <v>1374</v>
      </c>
      <c r="H281" s="241">
        <v>40</v>
      </c>
      <c r="I281" s="242"/>
      <c r="J281" s="243">
        <f>ROUND(I281*H281,2)</f>
        <v>0</v>
      </c>
      <c r="K281" s="239" t="s">
        <v>19</v>
      </c>
      <c r="L281" s="244"/>
      <c r="M281" s="245" t="s">
        <v>19</v>
      </c>
      <c r="N281" s="246" t="s">
        <v>46</v>
      </c>
      <c r="O281" s="82"/>
      <c r="P281" s="203">
        <f>O281*H281</f>
        <v>0</v>
      </c>
      <c r="Q281" s="203">
        <v>0</v>
      </c>
      <c r="R281" s="203">
        <f>Q281*H281</f>
        <v>0</v>
      </c>
      <c r="S281" s="203">
        <v>0</v>
      </c>
      <c r="T281" s="204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205" t="s">
        <v>1651</v>
      </c>
      <c r="AT281" s="205" t="s">
        <v>284</v>
      </c>
      <c r="AU281" s="205" t="s">
        <v>85</v>
      </c>
      <c r="AY281" s="15" t="s">
        <v>126</v>
      </c>
      <c r="BE281" s="206">
        <f>IF(N281="základní",J281,0)</f>
        <v>0</v>
      </c>
      <c r="BF281" s="206">
        <f>IF(N281="snížená",J281,0)</f>
        <v>0</v>
      </c>
      <c r="BG281" s="206">
        <f>IF(N281="zákl. přenesená",J281,0)</f>
        <v>0</v>
      </c>
      <c r="BH281" s="206">
        <f>IF(N281="sníž. přenesená",J281,0)</f>
        <v>0</v>
      </c>
      <c r="BI281" s="206">
        <f>IF(N281="nulová",J281,0)</f>
        <v>0</v>
      </c>
      <c r="BJ281" s="15" t="s">
        <v>83</v>
      </c>
      <c r="BK281" s="206">
        <f>ROUND(I281*H281,2)</f>
        <v>0</v>
      </c>
      <c r="BL281" s="15" t="s">
        <v>828</v>
      </c>
      <c r="BM281" s="205" t="s">
        <v>1677</v>
      </c>
    </row>
    <row r="282" s="2" customFormat="1" ht="21.75" customHeight="1">
      <c r="A282" s="36"/>
      <c r="B282" s="37"/>
      <c r="C282" s="237" t="s">
        <v>1201</v>
      </c>
      <c r="D282" s="237" t="s">
        <v>284</v>
      </c>
      <c r="E282" s="238" t="s">
        <v>2141</v>
      </c>
      <c r="F282" s="239" t="s">
        <v>2142</v>
      </c>
      <c r="G282" s="240" t="s">
        <v>1374</v>
      </c>
      <c r="H282" s="241">
        <v>2</v>
      </c>
      <c r="I282" s="242"/>
      <c r="J282" s="243">
        <f>ROUND(I282*H282,2)</f>
        <v>0</v>
      </c>
      <c r="K282" s="239" t="s">
        <v>19</v>
      </c>
      <c r="L282" s="244"/>
      <c r="M282" s="245" t="s">
        <v>19</v>
      </c>
      <c r="N282" s="246" t="s">
        <v>46</v>
      </c>
      <c r="O282" s="82"/>
      <c r="P282" s="203">
        <f>O282*H282</f>
        <v>0</v>
      </c>
      <c r="Q282" s="203">
        <v>0</v>
      </c>
      <c r="R282" s="203">
        <f>Q282*H282</f>
        <v>0</v>
      </c>
      <c r="S282" s="203">
        <v>0</v>
      </c>
      <c r="T282" s="204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205" t="s">
        <v>1651</v>
      </c>
      <c r="AT282" s="205" t="s">
        <v>284</v>
      </c>
      <c r="AU282" s="205" t="s">
        <v>85</v>
      </c>
      <c r="AY282" s="15" t="s">
        <v>126</v>
      </c>
      <c r="BE282" s="206">
        <f>IF(N282="základní",J282,0)</f>
        <v>0</v>
      </c>
      <c r="BF282" s="206">
        <f>IF(N282="snížená",J282,0)</f>
        <v>0</v>
      </c>
      <c r="BG282" s="206">
        <f>IF(N282="zákl. přenesená",J282,0)</f>
        <v>0</v>
      </c>
      <c r="BH282" s="206">
        <f>IF(N282="sníž. přenesená",J282,0)</f>
        <v>0</v>
      </c>
      <c r="BI282" s="206">
        <f>IF(N282="nulová",J282,0)</f>
        <v>0</v>
      </c>
      <c r="BJ282" s="15" t="s">
        <v>83</v>
      </c>
      <c r="BK282" s="206">
        <f>ROUND(I282*H282,2)</f>
        <v>0</v>
      </c>
      <c r="BL282" s="15" t="s">
        <v>828</v>
      </c>
      <c r="BM282" s="205" t="s">
        <v>1680</v>
      </c>
    </row>
    <row r="283" s="11" customFormat="1" ht="22.8" customHeight="1">
      <c r="A283" s="11"/>
      <c r="B283" s="180"/>
      <c r="C283" s="181"/>
      <c r="D283" s="182" t="s">
        <v>74</v>
      </c>
      <c r="E283" s="222" t="s">
        <v>1752</v>
      </c>
      <c r="F283" s="222" t="s">
        <v>2143</v>
      </c>
      <c r="G283" s="181"/>
      <c r="H283" s="181"/>
      <c r="I283" s="184"/>
      <c r="J283" s="223">
        <f>BK283</f>
        <v>0</v>
      </c>
      <c r="K283" s="181"/>
      <c r="L283" s="186"/>
      <c r="M283" s="187"/>
      <c r="N283" s="188"/>
      <c r="O283" s="188"/>
      <c r="P283" s="189">
        <f>SUM(P284:P286)</f>
        <v>0</v>
      </c>
      <c r="Q283" s="188"/>
      <c r="R283" s="189">
        <f>SUM(R284:R286)</f>
        <v>0</v>
      </c>
      <c r="S283" s="188"/>
      <c r="T283" s="190">
        <f>SUM(T284:T286)</f>
        <v>0</v>
      </c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R283" s="191" t="s">
        <v>140</v>
      </c>
      <c r="AT283" s="192" t="s">
        <v>74</v>
      </c>
      <c r="AU283" s="192" t="s">
        <v>83</v>
      </c>
      <c r="AY283" s="191" t="s">
        <v>126</v>
      </c>
      <c r="BK283" s="193">
        <f>SUM(BK284:BK286)</f>
        <v>0</v>
      </c>
    </row>
    <row r="284" s="2" customFormat="1" ht="16.5" customHeight="1">
      <c r="A284" s="36"/>
      <c r="B284" s="37"/>
      <c r="C284" s="237" t="s">
        <v>1207</v>
      </c>
      <c r="D284" s="237" t="s">
        <v>284</v>
      </c>
      <c r="E284" s="238" t="s">
        <v>2074</v>
      </c>
      <c r="F284" s="239" t="s">
        <v>2075</v>
      </c>
      <c r="G284" s="240" t="s">
        <v>266</v>
      </c>
      <c r="H284" s="241">
        <v>30</v>
      </c>
      <c r="I284" s="242"/>
      <c r="J284" s="243">
        <f>ROUND(I284*H284,2)</f>
        <v>0</v>
      </c>
      <c r="K284" s="239" t="s">
        <v>19</v>
      </c>
      <c r="L284" s="244"/>
      <c r="M284" s="245" t="s">
        <v>19</v>
      </c>
      <c r="N284" s="246" t="s">
        <v>46</v>
      </c>
      <c r="O284" s="82"/>
      <c r="P284" s="203">
        <f>O284*H284</f>
        <v>0</v>
      </c>
      <c r="Q284" s="203">
        <v>0</v>
      </c>
      <c r="R284" s="203">
        <f>Q284*H284</f>
        <v>0</v>
      </c>
      <c r="S284" s="203">
        <v>0</v>
      </c>
      <c r="T284" s="204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205" t="s">
        <v>1651</v>
      </c>
      <c r="AT284" s="205" t="s">
        <v>284</v>
      </c>
      <c r="AU284" s="205" t="s">
        <v>85</v>
      </c>
      <c r="AY284" s="15" t="s">
        <v>126</v>
      </c>
      <c r="BE284" s="206">
        <f>IF(N284="základní",J284,0)</f>
        <v>0</v>
      </c>
      <c r="BF284" s="206">
        <f>IF(N284="snížená",J284,0)</f>
        <v>0</v>
      </c>
      <c r="BG284" s="206">
        <f>IF(N284="zákl. přenesená",J284,0)</f>
        <v>0</v>
      </c>
      <c r="BH284" s="206">
        <f>IF(N284="sníž. přenesená",J284,0)</f>
        <v>0</v>
      </c>
      <c r="BI284" s="206">
        <f>IF(N284="nulová",J284,0)</f>
        <v>0</v>
      </c>
      <c r="BJ284" s="15" t="s">
        <v>83</v>
      </c>
      <c r="BK284" s="206">
        <f>ROUND(I284*H284,2)</f>
        <v>0</v>
      </c>
      <c r="BL284" s="15" t="s">
        <v>828</v>
      </c>
      <c r="BM284" s="205" t="s">
        <v>1683</v>
      </c>
    </row>
    <row r="285" s="2" customFormat="1" ht="16.5" customHeight="1">
      <c r="A285" s="36"/>
      <c r="B285" s="37"/>
      <c r="C285" s="237" t="s">
        <v>1212</v>
      </c>
      <c r="D285" s="237" t="s">
        <v>284</v>
      </c>
      <c r="E285" s="238" t="s">
        <v>2076</v>
      </c>
      <c r="F285" s="239" t="s">
        <v>2077</v>
      </c>
      <c r="G285" s="240" t="s">
        <v>266</v>
      </c>
      <c r="H285" s="241">
        <v>42</v>
      </c>
      <c r="I285" s="242"/>
      <c r="J285" s="243">
        <f>ROUND(I285*H285,2)</f>
        <v>0</v>
      </c>
      <c r="K285" s="239" t="s">
        <v>19</v>
      </c>
      <c r="L285" s="244"/>
      <c r="M285" s="245" t="s">
        <v>19</v>
      </c>
      <c r="N285" s="246" t="s">
        <v>46</v>
      </c>
      <c r="O285" s="82"/>
      <c r="P285" s="203">
        <f>O285*H285</f>
        <v>0</v>
      </c>
      <c r="Q285" s="203">
        <v>0</v>
      </c>
      <c r="R285" s="203">
        <f>Q285*H285</f>
        <v>0</v>
      </c>
      <c r="S285" s="203">
        <v>0</v>
      </c>
      <c r="T285" s="204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205" t="s">
        <v>1651</v>
      </c>
      <c r="AT285" s="205" t="s">
        <v>284</v>
      </c>
      <c r="AU285" s="205" t="s">
        <v>85</v>
      </c>
      <c r="AY285" s="15" t="s">
        <v>126</v>
      </c>
      <c r="BE285" s="206">
        <f>IF(N285="základní",J285,0)</f>
        <v>0</v>
      </c>
      <c r="BF285" s="206">
        <f>IF(N285="snížená",J285,0)</f>
        <v>0</v>
      </c>
      <c r="BG285" s="206">
        <f>IF(N285="zákl. přenesená",J285,0)</f>
        <v>0</v>
      </c>
      <c r="BH285" s="206">
        <f>IF(N285="sníž. přenesená",J285,0)</f>
        <v>0</v>
      </c>
      <c r="BI285" s="206">
        <f>IF(N285="nulová",J285,0)</f>
        <v>0</v>
      </c>
      <c r="BJ285" s="15" t="s">
        <v>83</v>
      </c>
      <c r="BK285" s="206">
        <f>ROUND(I285*H285,2)</f>
        <v>0</v>
      </c>
      <c r="BL285" s="15" t="s">
        <v>828</v>
      </c>
      <c r="BM285" s="205" t="s">
        <v>1686</v>
      </c>
    </row>
    <row r="286" s="2" customFormat="1" ht="16.5" customHeight="1">
      <c r="A286" s="36"/>
      <c r="B286" s="37"/>
      <c r="C286" s="237" t="s">
        <v>1217</v>
      </c>
      <c r="D286" s="237" t="s">
        <v>284</v>
      </c>
      <c r="E286" s="238" t="s">
        <v>2078</v>
      </c>
      <c r="F286" s="239" t="s">
        <v>2079</v>
      </c>
      <c r="G286" s="240" t="s">
        <v>1374</v>
      </c>
      <c r="H286" s="241">
        <v>62</v>
      </c>
      <c r="I286" s="242"/>
      <c r="J286" s="243">
        <f>ROUND(I286*H286,2)</f>
        <v>0</v>
      </c>
      <c r="K286" s="239" t="s">
        <v>19</v>
      </c>
      <c r="L286" s="244"/>
      <c r="M286" s="245" t="s">
        <v>19</v>
      </c>
      <c r="N286" s="246" t="s">
        <v>46</v>
      </c>
      <c r="O286" s="82"/>
      <c r="P286" s="203">
        <f>O286*H286</f>
        <v>0</v>
      </c>
      <c r="Q286" s="203">
        <v>0</v>
      </c>
      <c r="R286" s="203">
        <f>Q286*H286</f>
        <v>0</v>
      </c>
      <c r="S286" s="203">
        <v>0</v>
      </c>
      <c r="T286" s="204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205" t="s">
        <v>1651</v>
      </c>
      <c r="AT286" s="205" t="s">
        <v>284</v>
      </c>
      <c r="AU286" s="205" t="s">
        <v>85</v>
      </c>
      <c r="AY286" s="15" t="s">
        <v>126</v>
      </c>
      <c r="BE286" s="206">
        <f>IF(N286="základní",J286,0)</f>
        <v>0</v>
      </c>
      <c r="BF286" s="206">
        <f>IF(N286="snížená",J286,0)</f>
        <v>0</v>
      </c>
      <c r="BG286" s="206">
        <f>IF(N286="zákl. přenesená",J286,0)</f>
        <v>0</v>
      </c>
      <c r="BH286" s="206">
        <f>IF(N286="sníž. přenesená",J286,0)</f>
        <v>0</v>
      </c>
      <c r="BI286" s="206">
        <f>IF(N286="nulová",J286,0)</f>
        <v>0</v>
      </c>
      <c r="BJ286" s="15" t="s">
        <v>83</v>
      </c>
      <c r="BK286" s="206">
        <f>ROUND(I286*H286,2)</f>
        <v>0</v>
      </c>
      <c r="BL286" s="15" t="s">
        <v>828</v>
      </c>
      <c r="BM286" s="205" t="s">
        <v>1691</v>
      </c>
    </row>
    <row r="287" s="11" customFormat="1" ht="22.8" customHeight="1">
      <c r="A287" s="11"/>
      <c r="B287" s="180"/>
      <c r="C287" s="181"/>
      <c r="D287" s="182" t="s">
        <v>74</v>
      </c>
      <c r="E287" s="222" t="s">
        <v>1627</v>
      </c>
      <c r="F287" s="222" t="s">
        <v>2080</v>
      </c>
      <c r="G287" s="181"/>
      <c r="H287" s="181"/>
      <c r="I287" s="184"/>
      <c r="J287" s="223">
        <f>BK287</f>
        <v>0</v>
      </c>
      <c r="K287" s="181"/>
      <c r="L287" s="186"/>
      <c r="M287" s="187"/>
      <c r="N287" s="188"/>
      <c r="O287" s="188"/>
      <c r="P287" s="189">
        <f>SUM(P288:P289)</f>
        <v>0</v>
      </c>
      <c r="Q287" s="188"/>
      <c r="R287" s="189">
        <f>SUM(R288:R289)</f>
        <v>0</v>
      </c>
      <c r="S287" s="188"/>
      <c r="T287" s="190">
        <f>SUM(T288:T289)</f>
        <v>0</v>
      </c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R287" s="191" t="s">
        <v>140</v>
      </c>
      <c r="AT287" s="192" t="s">
        <v>74</v>
      </c>
      <c r="AU287" s="192" t="s">
        <v>83</v>
      </c>
      <c r="AY287" s="191" t="s">
        <v>126</v>
      </c>
      <c r="BK287" s="193">
        <f>SUM(BK288:BK289)</f>
        <v>0</v>
      </c>
    </row>
    <row r="288" s="2" customFormat="1" ht="16.5" customHeight="1">
      <c r="A288" s="36"/>
      <c r="B288" s="37"/>
      <c r="C288" s="237" t="s">
        <v>1222</v>
      </c>
      <c r="D288" s="237" t="s">
        <v>284</v>
      </c>
      <c r="E288" s="238" t="s">
        <v>2081</v>
      </c>
      <c r="F288" s="239" t="s">
        <v>2082</v>
      </c>
      <c r="G288" s="240" t="s">
        <v>1374</v>
      </c>
      <c r="H288" s="241">
        <v>6</v>
      </c>
      <c r="I288" s="242"/>
      <c r="J288" s="243">
        <f>ROUND(I288*H288,2)</f>
        <v>0</v>
      </c>
      <c r="K288" s="239" t="s">
        <v>19</v>
      </c>
      <c r="L288" s="244"/>
      <c r="M288" s="245" t="s">
        <v>19</v>
      </c>
      <c r="N288" s="246" t="s">
        <v>46</v>
      </c>
      <c r="O288" s="82"/>
      <c r="P288" s="203">
        <f>O288*H288</f>
        <v>0</v>
      </c>
      <c r="Q288" s="203">
        <v>0</v>
      </c>
      <c r="R288" s="203">
        <f>Q288*H288</f>
        <v>0</v>
      </c>
      <c r="S288" s="203">
        <v>0</v>
      </c>
      <c r="T288" s="204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205" t="s">
        <v>1651</v>
      </c>
      <c r="AT288" s="205" t="s">
        <v>284</v>
      </c>
      <c r="AU288" s="205" t="s">
        <v>85</v>
      </c>
      <c r="AY288" s="15" t="s">
        <v>126</v>
      </c>
      <c r="BE288" s="206">
        <f>IF(N288="základní",J288,0)</f>
        <v>0</v>
      </c>
      <c r="BF288" s="206">
        <f>IF(N288="snížená",J288,0)</f>
        <v>0</v>
      </c>
      <c r="BG288" s="206">
        <f>IF(N288="zákl. přenesená",J288,0)</f>
        <v>0</v>
      </c>
      <c r="BH288" s="206">
        <f>IF(N288="sníž. přenesená",J288,0)</f>
        <v>0</v>
      </c>
      <c r="BI288" s="206">
        <f>IF(N288="nulová",J288,0)</f>
        <v>0</v>
      </c>
      <c r="BJ288" s="15" t="s">
        <v>83</v>
      </c>
      <c r="BK288" s="206">
        <f>ROUND(I288*H288,2)</f>
        <v>0</v>
      </c>
      <c r="BL288" s="15" t="s">
        <v>828</v>
      </c>
      <c r="BM288" s="205" t="s">
        <v>1694</v>
      </c>
    </row>
    <row r="289" s="2" customFormat="1" ht="16.5" customHeight="1">
      <c r="A289" s="36"/>
      <c r="B289" s="37"/>
      <c r="C289" s="237" t="s">
        <v>1230</v>
      </c>
      <c r="D289" s="237" t="s">
        <v>284</v>
      </c>
      <c r="E289" s="238" t="s">
        <v>2144</v>
      </c>
      <c r="F289" s="239" t="s">
        <v>2145</v>
      </c>
      <c r="G289" s="240" t="s">
        <v>1374</v>
      </c>
      <c r="H289" s="241">
        <v>42</v>
      </c>
      <c r="I289" s="242"/>
      <c r="J289" s="243">
        <f>ROUND(I289*H289,2)</f>
        <v>0</v>
      </c>
      <c r="K289" s="239" t="s">
        <v>19</v>
      </c>
      <c r="L289" s="244"/>
      <c r="M289" s="245" t="s">
        <v>19</v>
      </c>
      <c r="N289" s="246" t="s">
        <v>46</v>
      </c>
      <c r="O289" s="82"/>
      <c r="P289" s="203">
        <f>O289*H289</f>
        <v>0</v>
      </c>
      <c r="Q289" s="203">
        <v>0</v>
      </c>
      <c r="R289" s="203">
        <f>Q289*H289</f>
        <v>0</v>
      </c>
      <c r="S289" s="203">
        <v>0</v>
      </c>
      <c r="T289" s="204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205" t="s">
        <v>1651</v>
      </c>
      <c r="AT289" s="205" t="s">
        <v>284</v>
      </c>
      <c r="AU289" s="205" t="s">
        <v>85</v>
      </c>
      <c r="AY289" s="15" t="s">
        <v>126</v>
      </c>
      <c r="BE289" s="206">
        <f>IF(N289="základní",J289,0)</f>
        <v>0</v>
      </c>
      <c r="BF289" s="206">
        <f>IF(N289="snížená",J289,0)</f>
        <v>0</v>
      </c>
      <c r="BG289" s="206">
        <f>IF(N289="zákl. přenesená",J289,0)</f>
        <v>0</v>
      </c>
      <c r="BH289" s="206">
        <f>IF(N289="sníž. přenesená",J289,0)</f>
        <v>0</v>
      </c>
      <c r="BI289" s="206">
        <f>IF(N289="nulová",J289,0)</f>
        <v>0</v>
      </c>
      <c r="BJ289" s="15" t="s">
        <v>83</v>
      </c>
      <c r="BK289" s="206">
        <f>ROUND(I289*H289,2)</f>
        <v>0</v>
      </c>
      <c r="BL289" s="15" t="s">
        <v>828</v>
      </c>
      <c r="BM289" s="205" t="s">
        <v>1697</v>
      </c>
    </row>
    <row r="290" s="11" customFormat="1" ht="22.8" customHeight="1">
      <c r="A290" s="11"/>
      <c r="B290" s="180"/>
      <c r="C290" s="181"/>
      <c r="D290" s="182" t="s">
        <v>74</v>
      </c>
      <c r="E290" s="222" t="s">
        <v>1641</v>
      </c>
      <c r="F290" s="222" t="s">
        <v>2093</v>
      </c>
      <c r="G290" s="181"/>
      <c r="H290" s="181"/>
      <c r="I290" s="184"/>
      <c r="J290" s="223">
        <f>BK290</f>
        <v>0</v>
      </c>
      <c r="K290" s="181"/>
      <c r="L290" s="186"/>
      <c r="M290" s="187"/>
      <c r="N290" s="188"/>
      <c r="O290" s="188"/>
      <c r="P290" s="189">
        <f>SUM(P291:P293)</f>
        <v>0</v>
      </c>
      <c r="Q290" s="188"/>
      <c r="R290" s="189">
        <f>SUM(R291:R293)</f>
        <v>0</v>
      </c>
      <c r="S290" s="188"/>
      <c r="T290" s="190">
        <f>SUM(T291:T293)</f>
        <v>0</v>
      </c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R290" s="191" t="s">
        <v>140</v>
      </c>
      <c r="AT290" s="192" t="s">
        <v>74</v>
      </c>
      <c r="AU290" s="192" t="s">
        <v>83</v>
      </c>
      <c r="AY290" s="191" t="s">
        <v>126</v>
      </c>
      <c r="BK290" s="193">
        <f>SUM(BK291:BK293)</f>
        <v>0</v>
      </c>
    </row>
    <row r="291" s="2" customFormat="1" ht="21.75" customHeight="1">
      <c r="A291" s="36"/>
      <c r="B291" s="37"/>
      <c r="C291" s="237" t="s">
        <v>1235</v>
      </c>
      <c r="D291" s="237" t="s">
        <v>284</v>
      </c>
      <c r="E291" s="238" t="s">
        <v>2146</v>
      </c>
      <c r="F291" s="239" t="s">
        <v>2147</v>
      </c>
      <c r="G291" s="240" t="s">
        <v>1374</v>
      </c>
      <c r="H291" s="241">
        <v>12</v>
      </c>
      <c r="I291" s="242"/>
      <c r="J291" s="243">
        <f>ROUND(I291*H291,2)</f>
        <v>0</v>
      </c>
      <c r="K291" s="239" t="s">
        <v>19</v>
      </c>
      <c r="L291" s="244"/>
      <c r="M291" s="245" t="s">
        <v>19</v>
      </c>
      <c r="N291" s="246" t="s">
        <v>46</v>
      </c>
      <c r="O291" s="82"/>
      <c r="P291" s="203">
        <f>O291*H291</f>
        <v>0</v>
      </c>
      <c r="Q291" s="203">
        <v>0</v>
      </c>
      <c r="R291" s="203">
        <f>Q291*H291</f>
        <v>0</v>
      </c>
      <c r="S291" s="203">
        <v>0</v>
      </c>
      <c r="T291" s="204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205" t="s">
        <v>1651</v>
      </c>
      <c r="AT291" s="205" t="s">
        <v>284</v>
      </c>
      <c r="AU291" s="205" t="s">
        <v>85</v>
      </c>
      <c r="AY291" s="15" t="s">
        <v>126</v>
      </c>
      <c r="BE291" s="206">
        <f>IF(N291="základní",J291,0)</f>
        <v>0</v>
      </c>
      <c r="BF291" s="206">
        <f>IF(N291="snížená",J291,0)</f>
        <v>0</v>
      </c>
      <c r="BG291" s="206">
        <f>IF(N291="zákl. přenesená",J291,0)</f>
        <v>0</v>
      </c>
      <c r="BH291" s="206">
        <f>IF(N291="sníž. přenesená",J291,0)</f>
        <v>0</v>
      </c>
      <c r="BI291" s="206">
        <f>IF(N291="nulová",J291,0)</f>
        <v>0</v>
      </c>
      <c r="BJ291" s="15" t="s">
        <v>83</v>
      </c>
      <c r="BK291" s="206">
        <f>ROUND(I291*H291,2)</f>
        <v>0</v>
      </c>
      <c r="BL291" s="15" t="s">
        <v>828</v>
      </c>
      <c r="BM291" s="205" t="s">
        <v>1700</v>
      </c>
    </row>
    <row r="292" s="2" customFormat="1" ht="21.75" customHeight="1">
      <c r="A292" s="36"/>
      <c r="B292" s="37"/>
      <c r="C292" s="237" t="s">
        <v>1240</v>
      </c>
      <c r="D292" s="237" t="s">
        <v>284</v>
      </c>
      <c r="E292" s="238" t="s">
        <v>2148</v>
      </c>
      <c r="F292" s="239" t="s">
        <v>2149</v>
      </c>
      <c r="G292" s="240" t="s">
        <v>1374</v>
      </c>
      <c r="H292" s="241">
        <v>10</v>
      </c>
      <c r="I292" s="242"/>
      <c r="J292" s="243">
        <f>ROUND(I292*H292,2)</f>
        <v>0</v>
      </c>
      <c r="K292" s="239" t="s">
        <v>19</v>
      </c>
      <c r="L292" s="244"/>
      <c r="M292" s="245" t="s">
        <v>19</v>
      </c>
      <c r="N292" s="246" t="s">
        <v>46</v>
      </c>
      <c r="O292" s="82"/>
      <c r="P292" s="203">
        <f>O292*H292</f>
        <v>0</v>
      </c>
      <c r="Q292" s="203">
        <v>0</v>
      </c>
      <c r="R292" s="203">
        <f>Q292*H292</f>
        <v>0</v>
      </c>
      <c r="S292" s="203">
        <v>0</v>
      </c>
      <c r="T292" s="204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205" t="s">
        <v>1651</v>
      </c>
      <c r="AT292" s="205" t="s">
        <v>284</v>
      </c>
      <c r="AU292" s="205" t="s">
        <v>85</v>
      </c>
      <c r="AY292" s="15" t="s">
        <v>126</v>
      </c>
      <c r="BE292" s="206">
        <f>IF(N292="základní",J292,0)</f>
        <v>0</v>
      </c>
      <c r="BF292" s="206">
        <f>IF(N292="snížená",J292,0)</f>
        <v>0</v>
      </c>
      <c r="BG292" s="206">
        <f>IF(N292="zákl. přenesená",J292,0)</f>
        <v>0</v>
      </c>
      <c r="BH292" s="206">
        <f>IF(N292="sníž. přenesená",J292,0)</f>
        <v>0</v>
      </c>
      <c r="BI292" s="206">
        <f>IF(N292="nulová",J292,0)</f>
        <v>0</v>
      </c>
      <c r="BJ292" s="15" t="s">
        <v>83</v>
      </c>
      <c r="BK292" s="206">
        <f>ROUND(I292*H292,2)</f>
        <v>0</v>
      </c>
      <c r="BL292" s="15" t="s">
        <v>828</v>
      </c>
      <c r="BM292" s="205" t="s">
        <v>1705</v>
      </c>
    </row>
    <row r="293" s="2" customFormat="1" ht="21.75" customHeight="1">
      <c r="A293" s="36"/>
      <c r="B293" s="37"/>
      <c r="C293" s="237" t="s">
        <v>1245</v>
      </c>
      <c r="D293" s="237" t="s">
        <v>284</v>
      </c>
      <c r="E293" s="238" t="s">
        <v>2150</v>
      </c>
      <c r="F293" s="239" t="s">
        <v>2151</v>
      </c>
      <c r="G293" s="240" t="s">
        <v>1374</v>
      </c>
      <c r="H293" s="241">
        <v>8</v>
      </c>
      <c r="I293" s="242"/>
      <c r="J293" s="243">
        <f>ROUND(I293*H293,2)</f>
        <v>0</v>
      </c>
      <c r="K293" s="239" t="s">
        <v>19</v>
      </c>
      <c r="L293" s="244"/>
      <c r="M293" s="245" t="s">
        <v>19</v>
      </c>
      <c r="N293" s="246" t="s">
        <v>46</v>
      </c>
      <c r="O293" s="82"/>
      <c r="P293" s="203">
        <f>O293*H293</f>
        <v>0</v>
      </c>
      <c r="Q293" s="203">
        <v>0</v>
      </c>
      <c r="R293" s="203">
        <f>Q293*H293</f>
        <v>0</v>
      </c>
      <c r="S293" s="203">
        <v>0</v>
      </c>
      <c r="T293" s="204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205" t="s">
        <v>1651</v>
      </c>
      <c r="AT293" s="205" t="s">
        <v>284</v>
      </c>
      <c r="AU293" s="205" t="s">
        <v>85</v>
      </c>
      <c r="AY293" s="15" t="s">
        <v>126</v>
      </c>
      <c r="BE293" s="206">
        <f>IF(N293="základní",J293,0)</f>
        <v>0</v>
      </c>
      <c r="BF293" s="206">
        <f>IF(N293="snížená",J293,0)</f>
        <v>0</v>
      </c>
      <c r="BG293" s="206">
        <f>IF(N293="zákl. přenesená",J293,0)</f>
        <v>0</v>
      </c>
      <c r="BH293" s="206">
        <f>IF(N293="sníž. přenesená",J293,0)</f>
        <v>0</v>
      </c>
      <c r="BI293" s="206">
        <f>IF(N293="nulová",J293,0)</f>
        <v>0</v>
      </c>
      <c r="BJ293" s="15" t="s">
        <v>83</v>
      </c>
      <c r="BK293" s="206">
        <f>ROUND(I293*H293,2)</f>
        <v>0</v>
      </c>
      <c r="BL293" s="15" t="s">
        <v>828</v>
      </c>
      <c r="BM293" s="205" t="s">
        <v>1708</v>
      </c>
    </row>
    <row r="294" s="11" customFormat="1" ht="22.8" customHeight="1">
      <c r="A294" s="11"/>
      <c r="B294" s="180"/>
      <c r="C294" s="181"/>
      <c r="D294" s="182" t="s">
        <v>74</v>
      </c>
      <c r="E294" s="222" t="s">
        <v>1664</v>
      </c>
      <c r="F294" s="222" t="s">
        <v>2096</v>
      </c>
      <c r="G294" s="181"/>
      <c r="H294" s="181"/>
      <c r="I294" s="184"/>
      <c r="J294" s="223">
        <f>BK294</f>
        <v>0</v>
      </c>
      <c r="K294" s="181"/>
      <c r="L294" s="186"/>
      <c r="M294" s="187"/>
      <c r="N294" s="188"/>
      <c r="O294" s="188"/>
      <c r="P294" s="189">
        <f>P295</f>
        <v>0</v>
      </c>
      <c r="Q294" s="188"/>
      <c r="R294" s="189">
        <f>R295</f>
        <v>0</v>
      </c>
      <c r="S294" s="188"/>
      <c r="T294" s="190">
        <f>T295</f>
        <v>0</v>
      </c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R294" s="191" t="s">
        <v>140</v>
      </c>
      <c r="AT294" s="192" t="s">
        <v>74</v>
      </c>
      <c r="AU294" s="192" t="s">
        <v>83</v>
      </c>
      <c r="AY294" s="191" t="s">
        <v>126</v>
      </c>
      <c r="BK294" s="193">
        <f>BK295</f>
        <v>0</v>
      </c>
    </row>
    <row r="295" s="2" customFormat="1" ht="16.5" customHeight="1">
      <c r="A295" s="36"/>
      <c r="B295" s="37"/>
      <c r="C295" s="237" t="s">
        <v>1250</v>
      </c>
      <c r="D295" s="237" t="s">
        <v>284</v>
      </c>
      <c r="E295" s="238" t="s">
        <v>2152</v>
      </c>
      <c r="F295" s="239" t="s">
        <v>2098</v>
      </c>
      <c r="G295" s="240" t="s">
        <v>1422</v>
      </c>
      <c r="H295" s="241">
        <v>1</v>
      </c>
      <c r="I295" s="242"/>
      <c r="J295" s="243">
        <f>ROUND(I295*H295,2)</f>
        <v>0</v>
      </c>
      <c r="K295" s="239" t="s">
        <v>19</v>
      </c>
      <c r="L295" s="244"/>
      <c r="M295" s="245" t="s">
        <v>19</v>
      </c>
      <c r="N295" s="246" t="s">
        <v>46</v>
      </c>
      <c r="O295" s="82"/>
      <c r="P295" s="203">
        <f>O295*H295</f>
        <v>0</v>
      </c>
      <c r="Q295" s="203">
        <v>0</v>
      </c>
      <c r="R295" s="203">
        <f>Q295*H295</f>
        <v>0</v>
      </c>
      <c r="S295" s="203">
        <v>0</v>
      </c>
      <c r="T295" s="204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205" t="s">
        <v>1651</v>
      </c>
      <c r="AT295" s="205" t="s">
        <v>284</v>
      </c>
      <c r="AU295" s="205" t="s">
        <v>85</v>
      </c>
      <c r="AY295" s="15" t="s">
        <v>126</v>
      </c>
      <c r="BE295" s="206">
        <f>IF(N295="základní",J295,0)</f>
        <v>0</v>
      </c>
      <c r="BF295" s="206">
        <f>IF(N295="snížená",J295,0)</f>
        <v>0</v>
      </c>
      <c r="BG295" s="206">
        <f>IF(N295="zákl. přenesená",J295,0)</f>
        <v>0</v>
      </c>
      <c r="BH295" s="206">
        <f>IF(N295="sníž. přenesená",J295,0)</f>
        <v>0</v>
      </c>
      <c r="BI295" s="206">
        <f>IF(N295="nulová",J295,0)</f>
        <v>0</v>
      </c>
      <c r="BJ295" s="15" t="s">
        <v>83</v>
      </c>
      <c r="BK295" s="206">
        <f>ROUND(I295*H295,2)</f>
        <v>0</v>
      </c>
      <c r="BL295" s="15" t="s">
        <v>828</v>
      </c>
      <c r="BM295" s="205" t="s">
        <v>1713</v>
      </c>
    </row>
    <row r="296" s="11" customFormat="1" ht="22.8" customHeight="1">
      <c r="A296" s="11"/>
      <c r="B296" s="180"/>
      <c r="C296" s="181"/>
      <c r="D296" s="182" t="s">
        <v>74</v>
      </c>
      <c r="E296" s="222" t="s">
        <v>1775</v>
      </c>
      <c r="F296" s="222" t="s">
        <v>2153</v>
      </c>
      <c r="G296" s="181"/>
      <c r="H296" s="181"/>
      <c r="I296" s="184"/>
      <c r="J296" s="223">
        <f>BK296</f>
        <v>0</v>
      </c>
      <c r="K296" s="181"/>
      <c r="L296" s="186"/>
      <c r="M296" s="187"/>
      <c r="N296" s="188"/>
      <c r="O296" s="188"/>
      <c r="P296" s="189">
        <f>P297</f>
        <v>0</v>
      </c>
      <c r="Q296" s="188"/>
      <c r="R296" s="189">
        <f>R297</f>
        <v>0</v>
      </c>
      <c r="S296" s="188"/>
      <c r="T296" s="190">
        <f>T297</f>
        <v>0</v>
      </c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R296" s="191" t="s">
        <v>140</v>
      </c>
      <c r="AT296" s="192" t="s">
        <v>74</v>
      </c>
      <c r="AU296" s="192" t="s">
        <v>83</v>
      </c>
      <c r="AY296" s="191" t="s">
        <v>126</v>
      </c>
      <c r="BK296" s="193">
        <f>BK297</f>
        <v>0</v>
      </c>
    </row>
    <row r="297" s="2" customFormat="1" ht="44.25" customHeight="1">
      <c r="A297" s="36"/>
      <c r="B297" s="37"/>
      <c r="C297" s="237" t="s">
        <v>1259</v>
      </c>
      <c r="D297" s="237" t="s">
        <v>284</v>
      </c>
      <c r="E297" s="238" t="s">
        <v>2154</v>
      </c>
      <c r="F297" s="239" t="s">
        <v>2155</v>
      </c>
      <c r="G297" s="240" t="s">
        <v>1422</v>
      </c>
      <c r="H297" s="241">
        <v>1</v>
      </c>
      <c r="I297" s="242"/>
      <c r="J297" s="243">
        <f>ROUND(I297*H297,2)</f>
        <v>0</v>
      </c>
      <c r="K297" s="239" t="s">
        <v>19</v>
      </c>
      <c r="L297" s="244"/>
      <c r="M297" s="245" t="s">
        <v>19</v>
      </c>
      <c r="N297" s="246" t="s">
        <v>46</v>
      </c>
      <c r="O297" s="82"/>
      <c r="P297" s="203">
        <f>O297*H297</f>
        <v>0</v>
      </c>
      <c r="Q297" s="203">
        <v>0</v>
      </c>
      <c r="R297" s="203">
        <f>Q297*H297</f>
        <v>0</v>
      </c>
      <c r="S297" s="203">
        <v>0</v>
      </c>
      <c r="T297" s="204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205" t="s">
        <v>1651</v>
      </c>
      <c r="AT297" s="205" t="s">
        <v>284</v>
      </c>
      <c r="AU297" s="205" t="s">
        <v>85</v>
      </c>
      <c r="AY297" s="15" t="s">
        <v>126</v>
      </c>
      <c r="BE297" s="206">
        <f>IF(N297="základní",J297,0)</f>
        <v>0</v>
      </c>
      <c r="BF297" s="206">
        <f>IF(N297="snížená",J297,0)</f>
        <v>0</v>
      </c>
      <c r="BG297" s="206">
        <f>IF(N297="zákl. přenesená",J297,0)</f>
        <v>0</v>
      </c>
      <c r="BH297" s="206">
        <f>IF(N297="sníž. přenesená",J297,0)</f>
        <v>0</v>
      </c>
      <c r="BI297" s="206">
        <f>IF(N297="nulová",J297,0)</f>
        <v>0</v>
      </c>
      <c r="BJ297" s="15" t="s">
        <v>83</v>
      </c>
      <c r="BK297" s="206">
        <f>ROUND(I297*H297,2)</f>
        <v>0</v>
      </c>
      <c r="BL297" s="15" t="s">
        <v>828</v>
      </c>
      <c r="BM297" s="205" t="s">
        <v>1716</v>
      </c>
    </row>
    <row r="298" s="11" customFormat="1" ht="25.92" customHeight="1">
      <c r="A298" s="11"/>
      <c r="B298" s="180"/>
      <c r="C298" s="181"/>
      <c r="D298" s="182" t="s">
        <v>74</v>
      </c>
      <c r="E298" s="183" t="s">
        <v>1783</v>
      </c>
      <c r="F298" s="183" t="s">
        <v>2156</v>
      </c>
      <c r="G298" s="181"/>
      <c r="H298" s="181"/>
      <c r="I298" s="184"/>
      <c r="J298" s="185">
        <f>BK298</f>
        <v>0</v>
      </c>
      <c r="K298" s="181"/>
      <c r="L298" s="186"/>
      <c r="M298" s="187"/>
      <c r="N298" s="188"/>
      <c r="O298" s="188"/>
      <c r="P298" s="189">
        <f>SUM(P299:P304)</f>
        <v>0</v>
      </c>
      <c r="Q298" s="188"/>
      <c r="R298" s="189">
        <f>SUM(R299:R304)</f>
        <v>0</v>
      </c>
      <c r="S298" s="188"/>
      <c r="T298" s="190">
        <f>SUM(T299:T304)</f>
        <v>0</v>
      </c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R298" s="191" t="s">
        <v>140</v>
      </c>
      <c r="AT298" s="192" t="s">
        <v>74</v>
      </c>
      <c r="AU298" s="192" t="s">
        <v>75</v>
      </c>
      <c r="AY298" s="191" t="s">
        <v>126</v>
      </c>
      <c r="BK298" s="193">
        <f>SUM(BK299:BK304)</f>
        <v>0</v>
      </c>
    </row>
    <row r="299" s="2" customFormat="1" ht="16.5" customHeight="1">
      <c r="A299" s="36"/>
      <c r="B299" s="37"/>
      <c r="C299" s="237" t="s">
        <v>1264</v>
      </c>
      <c r="D299" s="237" t="s">
        <v>284</v>
      </c>
      <c r="E299" s="238" t="s">
        <v>2157</v>
      </c>
      <c r="F299" s="239" t="s">
        <v>2158</v>
      </c>
      <c r="G299" s="240" t="s">
        <v>2159</v>
      </c>
      <c r="H299" s="241">
        <v>55</v>
      </c>
      <c r="I299" s="242"/>
      <c r="J299" s="243">
        <f>ROUND(I299*H299,2)</f>
        <v>0</v>
      </c>
      <c r="K299" s="239" t="s">
        <v>19</v>
      </c>
      <c r="L299" s="244"/>
      <c r="M299" s="245" t="s">
        <v>19</v>
      </c>
      <c r="N299" s="246" t="s">
        <v>46</v>
      </c>
      <c r="O299" s="82"/>
      <c r="P299" s="203">
        <f>O299*H299</f>
        <v>0</v>
      </c>
      <c r="Q299" s="203">
        <v>0</v>
      </c>
      <c r="R299" s="203">
        <f>Q299*H299</f>
        <v>0</v>
      </c>
      <c r="S299" s="203">
        <v>0</v>
      </c>
      <c r="T299" s="204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205" t="s">
        <v>1651</v>
      </c>
      <c r="AT299" s="205" t="s">
        <v>284</v>
      </c>
      <c r="AU299" s="205" t="s">
        <v>83</v>
      </c>
      <c r="AY299" s="15" t="s">
        <v>126</v>
      </c>
      <c r="BE299" s="206">
        <f>IF(N299="základní",J299,0)</f>
        <v>0</v>
      </c>
      <c r="BF299" s="206">
        <f>IF(N299="snížená",J299,0)</f>
        <v>0</v>
      </c>
      <c r="BG299" s="206">
        <f>IF(N299="zákl. přenesená",J299,0)</f>
        <v>0</v>
      </c>
      <c r="BH299" s="206">
        <f>IF(N299="sníž. přenesená",J299,0)</f>
        <v>0</v>
      </c>
      <c r="BI299" s="206">
        <f>IF(N299="nulová",J299,0)</f>
        <v>0</v>
      </c>
      <c r="BJ299" s="15" t="s">
        <v>83</v>
      </c>
      <c r="BK299" s="206">
        <f>ROUND(I299*H299,2)</f>
        <v>0</v>
      </c>
      <c r="BL299" s="15" t="s">
        <v>828</v>
      </c>
      <c r="BM299" s="205" t="s">
        <v>1721</v>
      </c>
    </row>
    <row r="300" s="2" customFormat="1">
      <c r="A300" s="36"/>
      <c r="B300" s="37"/>
      <c r="C300" s="38"/>
      <c r="D300" s="226" t="s">
        <v>281</v>
      </c>
      <c r="E300" s="38"/>
      <c r="F300" s="236" t="s">
        <v>2160</v>
      </c>
      <c r="G300" s="38"/>
      <c r="H300" s="38"/>
      <c r="I300" s="209"/>
      <c r="J300" s="38"/>
      <c r="K300" s="38"/>
      <c r="L300" s="42"/>
      <c r="M300" s="210"/>
      <c r="N300" s="211"/>
      <c r="O300" s="82"/>
      <c r="P300" s="82"/>
      <c r="Q300" s="82"/>
      <c r="R300" s="82"/>
      <c r="S300" s="82"/>
      <c r="T300" s="83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T300" s="15" t="s">
        <v>281</v>
      </c>
      <c r="AU300" s="15" t="s">
        <v>83</v>
      </c>
    </row>
    <row r="301" s="2" customFormat="1" ht="21.75" customHeight="1">
      <c r="A301" s="36"/>
      <c r="B301" s="37"/>
      <c r="C301" s="237" t="s">
        <v>1272</v>
      </c>
      <c r="D301" s="237" t="s">
        <v>284</v>
      </c>
      <c r="E301" s="238" t="s">
        <v>2161</v>
      </c>
      <c r="F301" s="239" t="s">
        <v>2162</v>
      </c>
      <c r="G301" s="240" t="s">
        <v>2159</v>
      </c>
      <c r="H301" s="241">
        <v>20</v>
      </c>
      <c r="I301" s="242"/>
      <c r="J301" s="243">
        <f>ROUND(I301*H301,2)</f>
        <v>0</v>
      </c>
      <c r="K301" s="239" t="s">
        <v>19</v>
      </c>
      <c r="L301" s="244"/>
      <c r="M301" s="245" t="s">
        <v>19</v>
      </c>
      <c r="N301" s="246" t="s">
        <v>46</v>
      </c>
      <c r="O301" s="82"/>
      <c r="P301" s="203">
        <f>O301*H301</f>
        <v>0</v>
      </c>
      <c r="Q301" s="203">
        <v>0</v>
      </c>
      <c r="R301" s="203">
        <f>Q301*H301</f>
        <v>0</v>
      </c>
      <c r="S301" s="203">
        <v>0</v>
      </c>
      <c r="T301" s="204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205" t="s">
        <v>1651</v>
      </c>
      <c r="AT301" s="205" t="s">
        <v>284</v>
      </c>
      <c r="AU301" s="205" t="s">
        <v>83</v>
      </c>
      <c r="AY301" s="15" t="s">
        <v>126</v>
      </c>
      <c r="BE301" s="206">
        <f>IF(N301="základní",J301,0)</f>
        <v>0</v>
      </c>
      <c r="BF301" s="206">
        <f>IF(N301="snížená",J301,0)</f>
        <v>0</v>
      </c>
      <c r="BG301" s="206">
        <f>IF(N301="zákl. přenesená",J301,0)</f>
        <v>0</v>
      </c>
      <c r="BH301" s="206">
        <f>IF(N301="sníž. přenesená",J301,0)</f>
        <v>0</v>
      </c>
      <c r="BI301" s="206">
        <f>IF(N301="nulová",J301,0)</f>
        <v>0</v>
      </c>
      <c r="BJ301" s="15" t="s">
        <v>83</v>
      </c>
      <c r="BK301" s="206">
        <f>ROUND(I301*H301,2)</f>
        <v>0</v>
      </c>
      <c r="BL301" s="15" t="s">
        <v>828</v>
      </c>
      <c r="BM301" s="205" t="s">
        <v>1724</v>
      </c>
    </row>
    <row r="302" s="2" customFormat="1">
      <c r="A302" s="36"/>
      <c r="B302" s="37"/>
      <c r="C302" s="38"/>
      <c r="D302" s="226" t="s">
        <v>281</v>
      </c>
      <c r="E302" s="38"/>
      <c r="F302" s="236" t="s">
        <v>2163</v>
      </c>
      <c r="G302" s="38"/>
      <c r="H302" s="38"/>
      <c r="I302" s="209"/>
      <c r="J302" s="38"/>
      <c r="K302" s="38"/>
      <c r="L302" s="42"/>
      <c r="M302" s="210"/>
      <c r="N302" s="211"/>
      <c r="O302" s="82"/>
      <c r="P302" s="82"/>
      <c r="Q302" s="82"/>
      <c r="R302" s="82"/>
      <c r="S302" s="82"/>
      <c r="T302" s="83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T302" s="15" t="s">
        <v>281</v>
      </c>
      <c r="AU302" s="15" t="s">
        <v>83</v>
      </c>
    </row>
    <row r="303" s="2" customFormat="1" ht="24.15" customHeight="1">
      <c r="A303" s="36"/>
      <c r="B303" s="37"/>
      <c r="C303" s="237" t="s">
        <v>1277</v>
      </c>
      <c r="D303" s="237" t="s">
        <v>284</v>
      </c>
      <c r="E303" s="238" t="s">
        <v>2164</v>
      </c>
      <c r="F303" s="239" t="s">
        <v>2165</v>
      </c>
      <c r="G303" s="240" t="s">
        <v>2159</v>
      </c>
      <c r="H303" s="241">
        <v>40</v>
      </c>
      <c r="I303" s="242"/>
      <c r="J303" s="243">
        <f>ROUND(I303*H303,2)</f>
        <v>0</v>
      </c>
      <c r="K303" s="239" t="s">
        <v>19</v>
      </c>
      <c r="L303" s="244"/>
      <c r="M303" s="245" t="s">
        <v>19</v>
      </c>
      <c r="N303" s="246" t="s">
        <v>46</v>
      </c>
      <c r="O303" s="82"/>
      <c r="P303" s="203">
        <f>O303*H303</f>
        <v>0</v>
      </c>
      <c r="Q303" s="203">
        <v>0</v>
      </c>
      <c r="R303" s="203">
        <f>Q303*H303</f>
        <v>0</v>
      </c>
      <c r="S303" s="203">
        <v>0</v>
      </c>
      <c r="T303" s="204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205" t="s">
        <v>1651</v>
      </c>
      <c r="AT303" s="205" t="s">
        <v>284</v>
      </c>
      <c r="AU303" s="205" t="s">
        <v>83</v>
      </c>
      <c r="AY303" s="15" t="s">
        <v>126</v>
      </c>
      <c r="BE303" s="206">
        <f>IF(N303="základní",J303,0)</f>
        <v>0</v>
      </c>
      <c r="BF303" s="206">
        <f>IF(N303="snížená",J303,0)</f>
        <v>0</v>
      </c>
      <c r="BG303" s="206">
        <f>IF(N303="zákl. přenesená",J303,0)</f>
        <v>0</v>
      </c>
      <c r="BH303" s="206">
        <f>IF(N303="sníž. přenesená",J303,0)</f>
        <v>0</v>
      </c>
      <c r="BI303" s="206">
        <f>IF(N303="nulová",J303,0)</f>
        <v>0</v>
      </c>
      <c r="BJ303" s="15" t="s">
        <v>83</v>
      </c>
      <c r="BK303" s="206">
        <f>ROUND(I303*H303,2)</f>
        <v>0</v>
      </c>
      <c r="BL303" s="15" t="s">
        <v>828</v>
      </c>
      <c r="BM303" s="205" t="s">
        <v>1727</v>
      </c>
    </row>
    <row r="304" s="2" customFormat="1">
      <c r="A304" s="36"/>
      <c r="B304" s="37"/>
      <c r="C304" s="38"/>
      <c r="D304" s="226" t="s">
        <v>281</v>
      </c>
      <c r="E304" s="38"/>
      <c r="F304" s="236" t="s">
        <v>2163</v>
      </c>
      <c r="G304" s="38"/>
      <c r="H304" s="38"/>
      <c r="I304" s="209"/>
      <c r="J304" s="38"/>
      <c r="K304" s="38"/>
      <c r="L304" s="42"/>
      <c r="M304" s="210"/>
      <c r="N304" s="211"/>
      <c r="O304" s="82"/>
      <c r="P304" s="82"/>
      <c r="Q304" s="82"/>
      <c r="R304" s="82"/>
      <c r="S304" s="82"/>
      <c r="T304" s="83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T304" s="15" t="s">
        <v>281</v>
      </c>
      <c r="AU304" s="15" t="s">
        <v>83</v>
      </c>
    </row>
    <row r="305" s="11" customFormat="1" ht="25.92" customHeight="1">
      <c r="A305" s="11"/>
      <c r="B305" s="180"/>
      <c r="C305" s="181"/>
      <c r="D305" s="182" t="s">
        <v>74</v>
      </c>
      <c r="E305" s="183" t="s">
        <v>1788</v>
      </c>
      <c r="F305" s="183" t="s">
        <v>2166</v>
      </c>
      <c r="G305" s="181"/>
      <c r="H305" s="181"/>
      <c r="I305" s="184"/>
      <c r="J305" s="185">
        <f>BK305</f>
        <v>0</v>
      </c>
      <c r="K305" s="181"/>
      <c r="L305" s="186"/>
      <c r="M305" s="187"/>
      <c r="N305" s="188"/>
      <c r="O305" s="188"/>
      <c r="P305" s="189">
        <f>P306+P316</f>
        <v>0</v>
      </c>
      <c r="Q305" s="188"/>
      <c r="R305" s="189">
        <f>R306+R316</f>
        <v>0</v>
      </c>
      <c r="S305" s="188"/>
      <c r="T305" s="190">
        <f>T306+T316</f>
        <v>0</v>
      </c>
      <c r="U305" s="11"/>
      <c r="V305" s="11"/>
      <c r="W305" s="11"/>
      <c r="X305" s="11"/>
      <c r="Y305" s="11"/>
      <c r="Z305" s="11"/>
      <c r="AA305" s="11"/>
      <c r="AB305" s="11"/>
      <c r="AC305" s="11"/>
      <c r="AD305" s="11"/>
      <c r="AE305" s="11"/>
      <c r="AR305" s="191" t="s">
        <v>140</v>
      </c>
      <c r="AT305" s="192" t="s">
        <v>74</v>
      </c>
      <c r="AU305" s="192" t="s">
        <v>75</v>
      </c>
      <c r="AY305" s="191" t="s">
        <v>126</v>
      </c>
      <c r="BK305" s="193">
        <f>BK306+BK316</f>
        <v>0</v>
      </c>
    </row>
    <row r="306" s="11" customFormat="1" ht="22.8" customHeight="1">
      <c r="A306" s="11"/>
      <c r="B306" s="180"/>
      <c r="C306" s="181"/>
      <c r="D306" s="182" t="s">
        <v>74</v>
      </c>
      <c r="E306" s="222" t="s">
        <v>1808</v>
      </c>
      <c r="F306" s="222" t="s">
        <v>2167</v>
      </c>
      <c r="G306" s="181"/>
      <c r="H306" s="181"/>
      <c r="I306" s="184"/>
      <c r="J306" s="223">
        <f>BK306</f>
        <v>0</v>
      </c>
      <c r="K306" s="181"/>
      <c r="L306" s="186"/>
      <c r="M306" s="187"/>
      <c r="N306" s="188"/>
      <c r="O306" s="188"/>
      <c r="P306" s="189">
        <f>SUM(P307:P315)</f>
        <v>0</v>
      </c>
      <c r="Q306" s="188"/>
      <c r="R306" s="189">
        <f>SUM(R307:R315)</f>
        <v>0</v>
      </c>
      <c r="S306" s="188"/>
      <c r="T306" s="190">
        <f>SUM(T307:T315)</f>
        <v>0</v>
      </c>
      <c r="U306" s="11"/>
      <c r="V306" s="11"/>
      <c r="W306" s="11"/>
      <c r="X306" s="11"/>
      <c r="Y306" s="11"/>
      <c r="Z306" s="11"/>
      <c r="AA306" s="11"/>
      <c r="AB306" s="11"/>
      <c r="AC306" s="11"/>
      <c r="AD306" s="11"/>
      <c r="AE306" s="11"/>
      <c r="AR306" s="191" t="s">
        <v>140</v>
      </c>
      <c r="AT306" s="192" t="s">
        <v>74</v>
      </c>
      <c r="AU306" s="192" t="s">
        <v>83</v>
      </c>
      <c r="AY306" s="191" t="s">
        <v>126</v>
      </c>
      <c r="BK306" s="193">
        <f>SUM(BK307:BK315)</f>
        <v>0</v>
      </c>
    </row>
    <row r="307" s="2" customFormat="1" ht="24.15" customHeight="1">
      <c r="A307" s="36"/>
      <c r="B307" s="37"/>
      <c r="C307" s="237" t="s">
        <v>1281</v>
      </c>
      <c r="D307" s="237" t="s">
        <v>284</v>
      </c>
      <c r="E307" s="238" t="s">
        <v>2168</v>
      </c>
      <c r="F307" s="239" t="s">
        <v>2169</v>
      </c>
      <c r="G307" s="240" t="s">
        <v>266</v>
      </c>
      <c r="H307" s="241">
        <v>18</v>
      </c>
      <c r="I307" s="242"/>
      <c r="J307" s="243">
        <f>ROUND(I307*H307,2)</f>
        <v>0</v>
      </c>
      <c r="K307" s="239" t="s">
        <v>19</v>
      </c>
      <c r="L307" s="244"/>
      <c r="M307" s="245" t="s">
        <v>19</v>
      </c>
      <c r="N307" s="246" t="s">
        <v>46</v>
      </c>
      <c r="O307" s="82"/>
      <c r="P307" s="203">
        <f>O307*H307</f>
        <v>0</v>
      </c>
      <c r="Q307" s="203">
        <v>0</v>
      </c>
      <c r="R307" s="203">
        <f>Q307*H307</f>
        <v>0</v>
      </c>
      <c r="S307" s="203">
        <v>0</v>
      </c>
      <c r="T307" s="204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205" t="s">
        <v>1651</v>
      </c>
      <c r="AT307" s="205" t="s">
        <v>284</v>
      </c>
      <c r="AU307" s="205" t="s">
        <v>85</v>
      </c>
      <c r="AY307" s="15" t="s">
        <v>126</v>
      </c>
      <c r="BE307" s="206">
        <f>IF(N307="základní",J307,0)</f>
        <v>0</v>
      </c>
      <c r="BF307" s="206">
        <f>IF(N307="snížená",J307,0)</f>
        <v>0</v>
      </c>
      <c r="BG307" s="206">
        <f>IF(N307="zákl. přenesená",J307,0)</f>
        <v>0</v>
      </c>
      <c r="BH307" s="206">
        <f>IF(N307="sníž. přenesená",J307,0)</f>
        <v>0</v>
      </c>
      <c r="BI307" s="206">
        <f>IF(N307="nulová",J307,0)</f>
        <v>0</v>
      </c>
      <c r="BJ307" s="15" t="s">
        <v>83</v>
      </c>
      <c r="BK307" s="206">
        <f>ROUND(I307*H307,2)</f>
        <v>0</v>
      </c>
      <c r="BL307" s="15" t="s">
        <v>828</v>
      </c>
      <c r="BM307" s="205" t="s">
        <v>1730</v>
      </c>
    </row>
    <row r="308" s="2" customFormat="1" ht="24.15" customHeight="1">
      <c r="A308" s="36"/>
      <c r="B308" s="37"/>
      <c r="C308" s="237" t="s">
        <v>1495</v>
      </c>
      <c r="D308" s="237" t="s">
        <v>284</v>
      </c>
      <c r="E308" s="238" t="s">
        <v>2170</v>
      </c>
      <c r="F308" s="239" t="s">
        <v>2171</v>
      </c>
      <c r="G308" s="240" t="s">
        <v>266</v>
      </c>
      <c r="H308" s="241">
        <v>120</v>
      </c>
      <c r="I308" s="242"/>
      <c r="J308" s="243">
        <f>ROUND(I308*H308,2)</f>
        <v>0</v>
      </c>
      <c r="K308" s="239" t="s">
        <v>19</v>
      </c>
      <c r="L308" s="244"/>
      <c r="M308" s="245" t="s">
        <v>19</v>
      </c>
      <c r="N308" s="246" t="s">
        <v>46</v>
      </c>
      <c r="O308" s="82"/>
      <c r="P308" s="203">
        <f>O308*H308</f>
        <v>0</v>
      </c>
      <c r="Q308" s="203">
        <v>0</v>
      </c>
      <c r="R308" s="203">
        <f>Q308*H308</f>
        <v>0</v>
      </c>
      <c r="S308" s="203">
        <v>0</v>
      </c>
      <c r="T308" s="204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205" t="s">
        <v>1651</v>
      </c>
      <c r="AT308" s="205" t="s">
        <v>284</v>
      </c>
      <c r="AU308" s="205" t="s">
        <v>85</v>
      </c>
      <c r="AY308" s="15" t="s">
        <v>126</v>
      </c>
      <c r="BE308" s="206">
        <f>IF(N308="základní",J308,0)</f>
        <v>0</v>
      </c>
      <c r="BF308" s="206">
        <f>IF(N308="snížená",J308,0)</f>
        <v>0</v>
      </c>
      <c r="BG308" s="206">
        <f>IF(N308="zákl. přenesená",J308,0)</f>
        <v>0</v>
      </c>
      <c r="BH308" s="206">
        <f>IF(N308="sníž. přenesená",J308,0)</f>
        <v>0</v>
      </c>
      <c r="BI308" s="206">
        <f>IF(N308="nulová",J308,0)</f>
        <v>0</v>
      </c>
      <c r="BJ308" s="15" t="s">
        <v>83</v>
      </c>
      <c r="BK308" s="206">
        <f>ROUND(I308*H308,2)</f>
        <v>0</v>
      </c>
      <c r="BL308" s="15" t="s">
        <v>828</v>
      </c>
      <c r="BM308" s="205" t="s">
        <v>1733</v>
      </c>
    </row>
    <row r="309" s="2" customFormat="1" ht="24.15" customHeight="1">
      <c r="A309" s="36"/>
      <c r="B309" s="37"/>
      <c r="C309" s="237" t="s">
        <v>1734</v>
      </c>
      <c r="D309" s="237" t="s">
        <v>284</v>
      </c>
      <c r="E309" s="238" t="s">
        <v>2172</v>
      </c>
      <c r="F309" s="239" t="s">
        <v>2173</v>
      </c>
      <c r="G309" s="240" t="s">
        <v>266</v>
      </c>
      <c r="H309" s="241">
        <v>15</v>
      </c>
      <c r="I309" s="242"/>
      <c r="J309" s="243">
        <f>ROUND(I309*H309,2)</f>
        <v>0</v>
      </c>
      <c r="K309" s="239" t="s">
        <v>19</v>
      </c>
      <c r="L309" s="244"/>
      <c r="M309" s="245" t="s">
        <v>19</v>
      </c>
      <c r="N309" s="246" t="s">
        <v>46</v>
      </c>
      <c r="O309" s="82"/>
      <c r="P309" s="203">
        <f>O309*H309</f>
        <v>0</v>
      </c>
      <c r="Q309" s="203">
        <v>0</v>
      </c>
      <c r="R309" s="203">
        <f>Q309*H309</f>
        <v>0</v>
      </c>
      <c r="S309" s="203">
        <v>0</v>
      </c>
      <c r="T309" s="204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205" t="s">
        <v>1651</v>
      </c>
      <c r="AT309" s="205" t="s">
        <v>284</v>
      </c>
      <c r="AU309" s="205" t="s">
        <v>85</v>
      </c>
      <c r="AY309" s="15" t="s">
        <v>126</v>
      </c>
      <c r="BE309" s="206">
        <f>IF(N309="základní",J309,0)</f>
        <v>0</v>
      </c>
      <c r="BF309" s="206">
        <f>IF(N309="snížená",J309,0)</f>
        <v>0</v>
      </c>
      <c r="BG309" s="206">
        <f>IF(N309="zákl. přenesená",J309,0)</f>
        <v>0</v>
      </c>
      <c r="BH309" s="206">
        <f>IF(N309="sníž. přenesená",J309,0)</f>
        <v>0</v>
      </c>
      <c r="BI309" s="206">
        <f>IF(N309="nulová",J309,0)</f>
        <v>0</v>
      </c>
      <c r="BJ309" s="15" t="s">
        <v>83</v>
      </c>
      <c r="BK309" s="206">
        <f>ROUND(I309*H309,2)</f>
        <v>0</v>
      </c>
      <c r="BL309" s="15" t="s">
        <v>828</v>
      </c>
      <c r="BM309" s="205" t="s">
        <v>1737</v>
      </c>
    </row>
    <row r="310" s="2" customFormat="1" ht="16.5" customHeight="1">
      <c r="A310" s="36"/>
      <c r="B310" s="37"/>
      <c r="C310" s="237" t="s">
        <v>1498</v>
      </c>
      <c r="D310" s="237" t="s">
        <v>284</v>
      </c>
      <c r="E310" s="238" t="s">
        <v>2174</v>
      </c>
      <c r="F310" s="239" t="s">
        <v>2175</v>
      </c>
      <c r="G310" s="240" t="s">
        <v>2159</v>
      </c>
      <c r="H310" s="241">
        <v>4</v>
      </c>
      <c r="I310" s="242"/>
      <c r="J310" s="243">
        <f>ROUND(I310*H310,2)</f>
        <v>0</v>
      </c>
      <c r="K310" s="239" t="s">
        <v>19</v>
      </c>
      <c r="L310" s="244"/>
      <c r="M310" s="245" t="s">
        <v>19</v>
      </c>
      <c r="N310" s="246" t="s">
        <v>46</v>
      </c>
      <c r="O310" s="82"/>
      <c r="P310" s="203">
        <f>O310*H310</f>
        <v>0</v>
      </c>
      <c r="Q310" s="203">
        <v>0</v>
      </c>
      <c r="R310" s="203">
        <f>Q310*H310</f>
        <v>0</v>
      </c>
      <c r="S310" s="203">
        <v>0</v>
      </c>
      <c r="T310" s="204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205" t="s">
        <v>1651</v>
      </c>
      <c r="AT310" s="205" t="s">
        <v>284</v>
      </c>
      <c r="AU310" s="205" t="s">
        <v>85</v>
      </c>
      <c r="AY310" s="15" t="s">
        <v>126</v>
      </c>
      <c r="BE310" s="206">
        <f>IF(N310="základní",J310,0)</f>
        <v>0</v>
      </c>
      <c r="BF310" s="206">
        <f>IF(N310="snížená",J310,0)</f>
        <v>0</v>
      </c>
      <c r="BG310" s="206">
        <f>IF(N310="zákl. přenesená",J310,0)</f>
        <v>0</v>
      </c>
      <c r="BH310" s="206">
        <f>IF(N310="sníž. přenesená",J310,0)</f>
        <v>0</v>
      </c>
      <c r="BI310" s="206">
        <f>IF(N310="nulová",J310,0)</f>
        <v>0</v>
      </c>
      <c r="BJ310" s="15" t="s">
        <v>83</v>
      </c>
      <c r="BK310" s="206">
        <f>ROUND(I310*H310,2)</f>
        <v>0</v>
      </c>
      <c r="BL310" s="15" t="s">
        <v>828</v>
      </c>
      <c r="BM310" s="205" t="s">
        <v>1740</v>
      </c>
    </row>
    <row r="311" s="2" customFormat="1" ht="24.15" customHeight="1">
      <c r="A311" s="36"/>
      <c r="B311" s="37"/>
      <c r="C311" s="237" t="s">
        <v>1741</v>
      </c>
      <c r="D311" s="237" t="s">
        <v>284</v>
      </c>
      <c r="E311" s="238" t="s">
        <v>2176</v>
      </c>
      <c r="F311" s="239" t="s">
        <v>2177</v>
      </c>
      <c r="G311" s="240" t="s">
        <v>266</v>
      </c>
      <c r="H311" s="241">
        <v>18</v>
      </c>
      <c r="I311" s="242"/>
      <c r="J311" s="243">
        <f>ROUND(I311*H311,2)</f>
        <v>0</v>
      </c>
      <c r="K311" s="239" t="s">
        <v>19</v>
      </c>
      <c r="L311" s="244"/>
      <c r="M311" s="245" t="s">
        <v>19</v>
      </c>
      <c r="N311" s="246" t="s">
        <v>46</v>
      </c>
      <c r="O311" s="82"/>
      <c r="P311" s="203">
        <f>O311*H311</f>
        <v>0</v>
      </c>
      <c r="Q311" s="203">
        <v>0</v>
      </c>
      <c r="R311" s="203">
        <f>Q311*H311</f>
        <v>0</v>
      </c>
      <c r="S311" s="203">
        <v>0</v>
      </c>
      <c r="T311" s="204">
        <f>S311*H311</f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205" t="s">
        <v>1651</v>
      </c>
      <c r="AT311" s="205" t="s">
        <v>284</v>
      </c>
      <c r="AU311" s="205" t="s">
        <v>85</v>
      </c>
      <c r="AY311" s="15" t="s">
        <v>126</v>
      </c>
      <c r="BE311" s="206">
        <f>IF(N311="základní",J311,0)</f>
        <v>0</v>
      </c>
      <c r="BF311" s="206">
        <f>IF(N311="snížená",J311,0)</f>
        <v>0</v>
      </c>
      <c r="BG311" s="206">
        <f>IF(N311="zákl. přenesená",J311,0)</f>
        <v>0</v>
      </c>
      <c r="BH311" s="206">
        <f>IF(N311="sníž. přenesená",J311,0)</f>
        <v>0</v>
      </c>
      <c r="BI311" s="206">
        <f>IF(N311="nulová",J311,0)</f>
        <v>0</v>
      </c>
      <c r="BJ311" s="15" t="s">
        <v>83</v>
      </c>
      <c r="BK311" s="206">
        <f>ROUND(I311*H311,2)</f>
        <v>0</v>
      </c>
      <c r="BL311" s="15" t="s">
        <v>828</v>
      </c>
      <c r="BM311" s="205" t="s">
        <v>1744</v>
      </c>
    </row>
    <row r="312" s="2" customFormat="1" ht="24.15" customHeight="1">
      <c r="A312" s="36"/>
      <c r="B312" s="37"/>
      <c r="C312" s="237" t="s">
        <v>1501</v>
      </c>
      <c r="D312" s="237" t="s">
        <v>284</v>
      </c>
      <c r="E312" s="238" t="s">
        <v>2178</v>
      </c>
      <c r="F312" s="239" t="s">
        <v>2179</v>
      </c>
      <c r="G312" s="240" t="s">
        <v>266</v>
      </c>
      <c r="H312" s="241">
        <v>36</v>
      </c>
      <c r="I312" s="242"/>
      <c r="J312" s="243">
        <f>ROUND(I312*H312,2)</f>
        <v>0</v>
      </c>
      <c r="K312" s="239" t="s">
        <v>19</v>
      </c>
      <c r="L312" s="244"/>
      <c r="M312" s="245" t="s">
        <v>19</v>
      </c>
      <c r="N312" s="246" t="s">
        <v>46</v>
      </c>
      <c r="O312" s="82"/>
      <c r="P312" s="203">
        <f>O312*H312</f>
        <v>0</v>
      </c>
      <c r="Q312" s="203">
        <v>0</v>
      </c>
      <c r="R312" s="203">
        <f>Q312*H312</f>
        <v>0</v>
      </c>
      <c r="S312" s="203">
        <v>0</v>
      </c>
      <c r="T312" s="204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205" t="s">
        <v>1651</v>
      </c>
      <c r="AT312" s="205" t="s">
        <v>284</v>
      </c>
      <c r="AU312" s="205" t="s">
        <v>85</v>
      </c>
      <c r="AY312" s="15" t="s">
        <v>126</v>
      </c>
      <c r="BE312" s="206">
        <f>IF(N312="základní",J312,0)</f>
        <v>0</v>
      </c>
      <c r="BF312" s="206">
        <f>IF(N312="snížená",J312,0)</f>
        <v>0</v>
      </c>
      <c r="BG312" s="206">
        <f>IF(N312="zákl. přenesená",J312,0)</f>
        <v>0</v>
      </c>
      <c r="BH312" s="206">
        <f>IF(N312="sníž. přenesená",J312,0)</f>
        <v>0</v>
      </c>
      <c r="BI312" s="206">
        <f>IF(N312="nulová",J312,0)</f>
        <v>0</v>
      </c>
      <c r="BJ312" s="15" t="s">
        <v>83</v>
      </c>
      <c r="BK312" s="206">
        <f>ROUND(I312*H312,2)</f>
        <v>0</v>
      </c>
      <c r="BL312" s="15" t="s">
        <v>828</v>
      </c>
      <c r="BM312" s="205" t="s">
        <v>1747</v>
      </c>
    </row>
    <row r="313" s="2" customFormat="1" ht="24.15" customHeight="1">
      <c r="A313" s="36"/>
      <c r="B313" s="37"/>
      <c r="C313" s="237" t="s">
        <v>1748</v>
      </c>
      <c r="D313" s="237" t="s">
        <v>284</v>
      </c>
      <c r="E313" s="238" t="s">
        <v>2180</v>
      </c>
      <c r="F313" s="239" t="s">
        <v>2181</v>
      </c>
      <c r="G313" s="240" t="s">
        <v>266</v>
      </c>
      <c r="H313" s="241">
        <v>48</v>
      </c>
      <c r="I313" s="242"/>
      <c r="J313" s="243">
        <f>ROUND(I313*H313,2)</f>
        <v>0</v>
      </c>
      <c r="K313" s="239" t="s">
        <v>19</v>
      </c>
      <c r="L313" s="244"/>
      <c r="M313" s="245" t="s">
        <v>19</v>
      </c>
      <c r="N313" s="246" t="s">
        <v>46</v>
      </c>
      <c r="O313" s="82"/>
      <c r="P313" s="203">
        <f>O313*H313</f>
        <v>0</v>
      </c>
      <c r="Q313" s="203">
        <v>0</v>
      </c>
      <c r="R313" s="203">
        <f>Q313*H313</f>
        <v>0</v>
      </c>
      <c r="S313" s="203">
        <v>0</v>
      </c>
      <c r="T313" s="204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205" t="s">
        <v>1651</v>
      </c>
      <c r="AT313" s="205" t="s">
        <v>284</v>
      </c>
      <c r="AU313" s="205" t="s">
        <v>85</v>
      </c>
      <c r="AY313" s="15" t="s">
        <v>126</v>
      </c>
      <c r="BE313" s="206">
        <f>IF(N313="základní",J313,0)</f>
        <v>0</v>
      </c>
      <c r="BF313" s="206">
        <f>IF(N313="snížená",J313,0)</f>
        <v>0</v>
      </c>
      <c r="BG313" s="206">
        <f>IF(N313="zákl. přenesená",J313,0)</f>
        <v>0</v>
      </c>
      <c r="BH313" s="206">
        <f>IF(N313="sníž. přenesená",J313,0)</f>
        <v>0</v>
      </c>
      <c r="BI313" s="206">
        <f>IF(N313="nulová",J313,0)</f>
        <v>0</v>
      </c>
      <c r="BJ313" s="15" t="s">
        <v>83</v>
      </c>
      <c r="BK313" s="206">
        <f>ROUND(I313*H313,2)</f>
        <v>0</v>
      </c>
      <c r="BL313" s="15" t="s">
        <v>828</v>
      </c>
      <c r="BM313" s="205" t="s">
        <v>1751</v>
      </c>
    </row>
    <row r="314" s="2" customFormat="1" ht="24.15" customHeight="1">
      <c r="A314" s="36"/>
      <c r="B314" s="37"/>
      <c r="C314" s="237" t="s">
        <v>1504</v>
      </c>
      <c r="D314" s="237" t="s">
        <v>284</v>
      </c>
      <c r="E314" s="238" t="s">
        <v>2182</v>
      </c>
      <c r="F314" s="239" t="s">
        <v>2183</v>
      </c>
      <c r="G314" s="240" t="s">
        <v>2159</v>
      </c>
      <c r="H314" s="241">
        <v>42</v>
      </c>
      <c r="I314" s="242"/>
      <c r="J314" s="243">
        <f>ROUND(I314*H314,2)</f>
        <v>0</v>
      </c>
      <c r="K314" s="239" t="s">
        <v>19</v>
      </c>
      <c r="L314" s="244"/>
      <c r="M314" s="245" t="s">
        <v>19</v>
      </c>
      <c r="N314" s="246" t="s">
        <v>46</v>
      </c>
      <c r="O314" s="82"/>
      <c r="P314" s="203">
        <f>O314*H314</f>
        <v>0</v>
      </c>
      <c r="Q314" s="203">
        <v>0</v>
      </c>
      <c r="R314" s="203">
        <f>Q314*H314</f>
        <v>0</v>
      </c>
      <c r="S314" s="203">
        <v>0</v>
      </c>
      <c r="T314" s="204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205" t="s">
        <v>1651</v>
      </c>
      <c r="AT314" s="205" t="s">
        <v>284</v>
      </c>
      <c r="AU314" s="205" t="s">
        <v>85</v>
      </c>
      <c r="AY314" s="15" t="s">
        <v>126</v>
      </c>
      <c r="BE314" s="206">
        <f>IF(N314="základní",J314,0)</f>
        <v>0</v>
      </c>
      <c r="BF314" s="206">
        <f>IF(N314="snížená",J314,0)</f>
        <v>0</v>
      </c>
      <c r="BG314" s="206">
        <f>IF(N314="zákl. přenesená",J314,0)</f>
        <v>0</v>
      </c>
      <c r="BH314" s="206">
        <f>IF(N314="sníž. přenesená",J314,0)</f>
        <v>0</v>
      </c>
      <c r="BI314" s="206">
        <f>IF(N314="nulová",J314,0)</f>
        <v>0</v>
      </c>
      <c r="BJ314" s="15" t="s">
        <v>83</v>
      </c>
      <c r="BK314" s="206">
        <f>ROUND(I314*H314,2)</f>
        <v>0</v>
      </c>
      <c r="BL314" s="15" t="s">
        <v>828</v>
      </c>
      <c r="BM314" s="205" t="s">
        <v>1756</v>
      </c>
    </row>
    <row r="315" s="2" customFormat="1" ht="24.15" customHeight="1">
      <c r="A315" s="36"/>
      <c r="B315" s="37"/>
      <c r="C315" s="237" t="s">
        <v>1757</v>
      </c>
      <c r="D315" s="237" t="s">
        <v>284</v>
      </c>
      <c r="E315" s="238" t="s">
        <v>2184</v>
      </c>
      <c r="F315" s="239" t="s">
        <v>2185</v>
      </c>
      <c r="G315" s="240" t="s">
        <v>1422</v>
      </c>
      <c r="H315" s="241">
        <v>1</v>
      </c>
      <c r="I315" s="242"/>
      <c r="J315" s="243">
        <f>ROUND(I315*H315,2)</f>
        <v>0</v>
      </c>
      <c r="K315" s="239" t="s">
        <v>19</v>
      </c>
      <c r="L315" s="244"/>
      <c r="M315" s="245" t="s">
        <v>19</v>
      </c>
      <c r="N315" s="246" t="s">
        <v>46</v>
      </c>
      <c r="O315" s="82"/>
      <c r="P315" s="203">
        <f>O315*H315</f>
        <v>0</v>
      </c>
      <c r="Q315" s="203">
        <v>0</v>
      </c>
      <c r="R315" s="203">
        <f>Q315*H315</f>
        <v>0</v>
      </c>
      <c r="S315" s="203">
        <v>0</v>
      </c>
      <c r="T315" s="204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205" t="s">
        <v>1651</v>
      </c>
      <c r="AT315" s="205" t="s">
        <v>284</v>
      </c>
      <c r="AU315" s="205" t="s">
        <v>85</v>
      </c>
      <c r="AY315" s="15" t="s">
        <v>126</v>
      </c>
      <c r="BE315" s="206">
        <f>IF(N315="základní",J315,0)</f>
        <v>0</v>
      </c>
      <c r="BF315" s="206">
        <f>IF(N315="snížená",J315,0)</f>
        <v>0</v>
      </c>
      <c r="BG315" s="206">
        <f>IF(N315="zákl. přenesená",J315,0)</f>
        <v>0</v>
      </c>
      <c r="BH315" s="206">
        <f>IF(N315="sníž. přenesená",J315,0)</f>
        <v>0</v>
      </c>
      <c r="BI315" s="206">
        <f>IF(N315="nulová",J315,0)</f>
        <v>0</v>
      </c>
      <c r="BJ315" s="15" t="s">
        <v>83</v>
      </c>
      <c r="BK315" s="206">
        <f>ROUND(I315*H315,2)</f>
        <v>0</v>
      </c>
      <c r="BL315" s="15" t="s">
        <v>828</v>
      </c>
      <c r="BM315" s="205" t="s">
        <v>1760</v>
      </c>
    </row>
    <row r="316" s="11" customFormat="1" ht="22.8" customHeight="1">
      <c r="A316" s="11"/>
      <c r="B316" s="180"/>
      <c r="C316" s="181"/>
      <c r="D316" s="182" t="s">
        <v>74</v>
      </c>
      <c r="E316" s="222" t="s">
        <v>2186</v>
      </c>
      <c r="F316" s="222" t="s">
        <v>2187</v>
      </c>
      <c r="G316" s="181"/>
      <c r="H316" s="181"/>
      <c r="I316" s="184"/>
      <c r="J316" s="223">
        <f>BK316</f>
        <v>0</v>
      </c>
      <c r="K316" s="181"/>
      <c r="L316" s="186"/>
      <c r="M316" s="187"/>
      <c r="N316" s="188"/>
      <c r="O316" s="188"/>
      <c r="P316" s="189">
        <f>SUM(P317:P320)</f>
        <v>0</v>
      </c>
      <c r="Q316" s="188"/>
      <c r="R316" s="189">
        <f>SUM(R317:R320)</f>
        <v>0</v>
      </c>
      <c r="S316" s="188"/>
      <c r="T316" s="190">
        <f>SUM(T317:T320)</f>
        <v>0</v>
      </c>
      <c r="U316" s="11"/>
      <c r="V316" s="11"/>
      <c r="W316" s="11"/>
      <c r="X316" s="11"/>
      <c r="Y316" s="11"/>
      <c r="Z316" s="11"/>
      <c r="AA316" s="11"/>
      <c r="AB316" s="11"/>
      <c r="AC316" s="11"/>
      <c r="AD316" s="11"/>
      <c r="AE316" s="11"/>
      <c r="AR316" s="191" t="s">
        <v>140</v>
      </c>
      <c r="AT316" s="192" t="s">
        <v>74</v>
      </c>
      <c r="AU316" s="192" t="s">
        <v>83</v>
      </c>
      <c r="AY316" s="191" t="s">
        <v>126</v>
      </c>
      <c r="BK316" s="193">
        <f>SUM(BK317:BK320)</f>
        <v>0</v>
      </c>
    </row>
    <row r="317" s="2" customFormat="1" ht="16.5" customHeight="1">
      <c r="A317" s="36"/>
      <c r="B317" s="37"/>
      <c r="C317" s="237" t="s">
        <v>1507</v>
      </c>
      <c r="D317" s="237" t="s">
        <v>284</v>
      </c>
      <c r="E317" s="238" t="s">
        <v>2188</v>
      </c>
      <c r="F317" s="239" t="s">
        <v>2189</v>
      </c>
      <c r="G317" s="240" t="s">
        <v>266</v>
      </c>
      <c r="H317" s="241">
        <v>12</v>
      </c>
      <c r="I317" s="242"/>
      <c r="J317" s="243">
        <f>ROUND(I317*H317,2)</f>
        <v>0</v>
      </c>
      <c r="K317" s="239" t="s">
        <v>19</v>
      </c>
      <c r="L317" s="244"/>
      <c r="M317" s="245" t="s">
        <v>19</v>
      </c>
      <c r="N317" s="246" t="s">
        <v>46</v>
      </c>
      <c r="O317" s="82"/>
      <c r="P317" s="203">
        <f>O317*H317</f>
        <v>0</v>
      </c>
      <c r="Q317" s="203">
        <v>0</v>
      </c>
      <c r="R317" s="203">
        <f>Q317*H317</f>
        <v>0</v>
      </c>
      <c r="S317" s="203">
        <v>0</v>
      </c>
      <c r="T317" s="204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205" t="s">
        <v>1651</v>
      </c>
      <c r="AT317" s="205" t="s">
        <v>284</v>
      </c>
      <c r="AU317" s="205" t="s">
        <v>85</v>
      </c>
      <c r="AY317" s="15" t="s">
        <v>126</v>
      </c>
      <c r="BE317" s="206">
        <f>IF(N317="základní",J317,0)</f>
        <v>0</v>
      </c>
      <c r="BF317" s="206">
        <f>IF(N317="snížená",J317,0)</f>
        <v>0</v>
      </c>
      <c r="BG317" s="206">
        <f>IF(N317="zákl. přenesená",J317,0)</f>
        <v>0</v>
      </c>
      <c r="BH317" s="206">
        <f>IF(N317="sníž. přenesená",J317,0)</f>
        <v>0</v>
      </c>
      <c r="BI317" s="206">
        <f>IF(N317="nulová",J317,0)</f>
        <v>0</v>
      </c>
      <c r="BJ317" s="15" t="s">
        <v>83</v>
      </c>
      <c r="BK317" s="206">
        <f>ROUND(I317*H317,2)</f>
        <v>0</v>
      </c>
      <c r="BL317" s="15" t="s">
        <v>828</v>
      </c>
      <c r="BM317" s="205" t="s">
        <v>1763</v>
      </c>
    </row>
    <row r="318" s="2" customFormat="1" ht="16.5" customHeight="1">
      <c r="A318" s="36"/>
      <c r="B318" s="37"/>
      <c r="C318" s="237" t="s">
        <v>1764</v>
      </c>
      <c r="D318" s="237" t="s">
        <v>284</v>
      </c>
      <c r="E318" s="238" t="s">
        <v>2190</v>
      </c>
      <c r="F318" s="239" t="s">
        <v>2191</v>
      </c>
      <c r="G318" s="240" t="s">
        <v>266</v>
      </c>
      <c r="H318" s="241">
        <v>280</v>
      </c>
      <c r="I318" s="242"/>
      <c r="J318" s="243">
        <f>ROUND(I318*H318,2)</f>
        <v>0</v>
      </c>
      <c r="K318" s="239" t="s">
        <v>19</v>
      </c>
      <c r="L318" s="244"/>
      <c r="M318" s="245" t="s">
        <v>19</v>
      </c>
      <c r="N318" s="246" t="s">
        <v>46</v>
      </c>
      <c r="O318" s="82"/>
      <c r="P318" s="203">
        <f>O318*H318</f>
        <v>0</v>
      </c>
      <c r="Q318" s="203">
        <v>0</v>
      </c>
      <c r="R318" s="203">
        <f>Q318*H318</f>
        <v>0</v>
      </c>
      <c r="S318" s="203">
        <v>0</v>
      </c>
      <c r="T318" s="204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205" t="s">
        <v>1651</v>
      </c>
      <c r="AT318" s="205" t="s">
        <v>284</v>
      </c>
      <c r="AU318" s="205" t="s">
        <v>85</v>
      </c>
      <c r="AY318" s="15" t="s">
        <v>126</v>
      </c>
      <c r="BE318" s="206">
        <f>IF(N318="základní",J318,0)</f>
        <v>0</v>
      </c>
      <c r="BF318" s="206">
        <f>IF(N318="snížená",J318,0)</f>
        <v>0</v>
      </c>
      <c r="BG318" s="206">
        <f>IF(N318="zákl. přenesená",J318,0)</f>
        <v>0</v>
      </c>
      <c r="BH318" s="206">
        <f>IF(N318="sníž. přenesená",J318,0)</f>
        <v>0</v>
      </c>
      <c r="BI318" s="206">
        <f>IF(N318="nulová",J318,0)</f>
        <v>0</v>
      </c>
      <c r="BJ318" s="15" t="s">
        <v>83</v>
      </c>
      <c r="BK318" s="206">
        <f>ROUND(I318*H318,2)</f>
        <v>0</v>
      </c>
      <c r="BL318" s="15" t="s">
        <v>828</v>
      </c>
      <c r="BM318" s="205" t="s">
        <v>1767</v>
      </c>
    </row>
    <row r="319" s="2" customFormat="1" ht="21.75" customHeight="1">
      <c r="A319" s="36"/>
      <c r="B319" s="37"/>
      <c r="C319" s="237" t="s">
        <v>1510</v>
      </c>
      <c r="D319" s="237" t="s">
        <v>284</v>
      </c>
      <c r="E319" s="238" t="s">
        <v>2192</v>
      </c>
      <c r="F319" s="239" t="s">
        <v>2193</v>
      </c>
      <c r="G319" s="240" t="s">
        <v>2159</v>
      </c>
      <c r="H319" s="241">
        <v>32</v>
      </c>
      <c r="I319" s="242"/>
      <c r="J319" s="243">
        <f>ROUND(I319*H319,2)</f>
        <v>0</v>
      </c>
      <c r="K319" s="239" t="s">
        <v>19</v>
      </c>
      <c r="L319" s="244"/>
      <c r="M319" s="245" t="s">
        <v>19</v>
      </c>
      <c r="N319" s="246" t="s">
        <v>46</v>
      </c>
      <c r="O319" s="82"/>
      <c r="P319" s="203">
        <f>O319*H319</f>
        <v>0</v>
      </c>
      <c r="Q319" s="203">
        <v>0</v>
      </c>
      <c r="R319" s="203">
        <f>Q319*H319</f>
        <v>0</v>
      </c>
      <c r="S319" s="203">
        <v>0</v>
      </c>
      <c r="T319" s="204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205" t="s">
        <v>1651</v>
      </c>
      <c r="AT319" s="205" t="s">
        <v>284</v>
      </c>
      <c r="AU319" s="205" t="s">
        <v>85</v>
      </c>
      <c r="AY319" s="15" t="s">
        <v>126</v>
      </c>
      <c r="BE319" s="206">
        <f>IF(N319="základní",J319,0)</f>
        <v>0</v>
      </c>
      <c r="BF319" s="206">
        <f>IF(N319="snížená",J319,0)</f>
        <v>0</v>
      </c>
      <c r="BG319" s="206">
        <f>IF(N319="zákl. přenesená",J319,0)</f>
        <v>0</v>
      </c>
      <c r="BH319" s="206">
        <f>IF(N319="sníž. přenesená",J319,0)</f>
        <v>0</v>
      </c>
      <c r="BI319" s="206">
        <f>IF(N319="nulová",J319,0)</f>
        <v>0</v>
      </c>
      <c r="BJ319" s="15" t="s">
        <v>83</v>
      </c>
      <c r="BK319" s="206">
        <f>ROUND(I319*H319,2)</f>
        <v>0</v>
      </c>
      <c r="BL319" s="15" t="s">
        <v>828</v>
      </c>
      <c r="BM319" s="205" t="s">
        <v>1770</v>
      </c>
    </row>
    <row r="320" s="2" customFormat="1" ht="16.5" customHeight="1">
      <c r="A320" s="36"/>
      <c r="B320" s="37"/>
      <c r="C320" s="237" t="s">
        <v>1771</v>
      </c>
      <c r="D320" s="237" t="s">
        <v>284</v>
      </c>
      <c r="E320" s="238" t="s">
        <v>2194</v>
      </c>
      <c r="F320" s="239" t="s">
        <v>1515</v>
      </c>
      <c r="G320" s="240" t="s">
        <v>1422</v>
      </c>
      <c r="H320" s="241">
        <v>1</v>
      </c>
      <c r="I320" s="242"/>
      <c r="J320" s="243">
        <f>ROUND(I320*H320,2)</f>
        <v>0</v>
      </c>
      <c r="K320" s="239" t="s">
        <v>19</v>
      </c>
      <c r="L320" s="244"/>
      <c r="M320" s="245" t="s">
        <v>19</v>
      </c>
      <c r="N320" s="246" t="s">
        <v>46</v>
      </c>
      <c r="O320" s="82"/>
      <c r="P320" s="203">
        <f>O320*H320</f>
        <v>0</v>
      </c>
      <c r="Q320" s="203">
        <v>0</v>
      </c>
      <c r="R320" s="203">
        <f>Q320*H320</f>
        <v>0</v>
      </c>
      <c r="S320" s="203">
        <v>0</v>
      </c>
      <c r="T320" s="204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205" t="s">
        <v>1651</v>
      </c>
      <c r="AT320" s="205" t="s">
        <v>284</v>
      </c>
      <c r="AU320" s="205" t="s">
        <v>85</v>
      </c>
      <c r="AY320" s="15" t="s">
        <v>126</v>
      </c>
      <c r="BE320" s="206">
        <f>IF(N320="základní",J320,0)</f>
        <v>0</v>
      </c>
      <c r="BF320" s="206">
        <f>IF(N320="snížená",J320,0)</f>
        <v>0</v>
      </c>
      <c r="BG320" s="206">
        <f>IF(N320="zákl. přenesená",J320,0)</f>
        <v>0</v>
      </c>
      <c r="BH320" s="206">
        <f>IF(N320="sníž. přenesená",J320,0)</f>
        <v>0</v>
      </c>
      <c r="BI320" s="206">
        <f>IF(N320="nulová",J320,0)</f>
        <v>0</v>
      </c>
      <c r="BJ320" s="15" t="s">
        <v>83</v>
      </c>
      <c r="BK320" s="206">
        <f>ROUND(I320*H320,2)</f>
        <v>0</v>
      </c>
      <c r="BL320" s="15" t="s">
        <v>828</v>
      </c>
      <c r="BM320" s="205" t="s">
        <v>1774</v>
      </c>
    </row>
    <row r="321" s="11" customFormat="1" ht="25.92" customHeight="1">
      <c r="A321" s="11"/>
      <c r="B321" s="180"/>
      <c r="C321" s="181"/>
      <c r="D321" s="182" t="s">
        <v>74</v>
      </c>
      <c r="E321" s="183" t="s">
        <v>2195</v>
      </c>
      <c r="F321" s="183" t="s">
        <v>2196</v>
      </c>
      <c r="G321" s="181"/>
      <c r="H321" s="181"/>
      <c r="I321" s="184"/>
      <c r="J321" s="185">
        <f>BK321</f>
        <v>0</v>
      </c>
      <c r="K321" s="181"/>
      <c r="L321" s="186"/>
      <c r="M321" s="187"/>
      <c r="N321" s="188"/>
      <c r="O321" s="188"/>
      <c r="P321" s="189">
        <f>P322</f>
        <v>0</v>
      </c>
      <c r="Q321" s="188"/>
      <c r="R321" s="189">
        <f>R322</f>
        <v>0</v>
      </c>
      <c r="S321" s="188"/>
      <c r="T321" s="190">
        <f>T322</f>
        <v>0</v>
      </c>
      <c r="U321" s="11"/>
      <c r="V321" s="11"/>
      <c r="W321" s="11"/>
      <c r="X321" s="11"/>
      <c r="Y321" s="11"/>
      <c r="Z321" s="11"/>
      <c r="AA321" s="11"/>
      <c r="AB321" s="11"/>
      <c r="AC321" s="11"/>
      <c r="AD321" s="11"/>
      <c r="AE321" s="11"/>
      <c r="AR321" s="191" t="s">
        <v>140</v>
      </c>
      <c r="AT321" s="192" t="s">
        <v>74</v>
      </c>
      <c r="AU321" s="192" t="s">
        <v>75</v>
      </c>
      <c r="AY321" s="191" t="s">
        <v>126</v>
      </c>
      <c r="BK321" s="193">
        <f>BK322</f>
        <v>0</v>
      </c>
    </row>
    <row r="322" s="2" customFormat="1" ht="16.5" customHeight="1">
      <c r="A322" s="36"/>
      <c r="B322" s="37"/>
      <c r="C322" s="237" t="s">
        <v>1513</v>
      </c>
      <c r="D322" s="237" t="s">
        <v>284</v>
      </c>
      <c r="E322" s="238" t="s">
        <v>2197</v>
      </c>
      <c r="F322" s="239" t="s">
        <v>2198</v>
      </c>
      <c r="G322" s="240" t="s">
        <v>2199</v>
      </c>
      <c r="H322" s="241">
        <v>2400</v>
      </c>
      <c r="I322" s="242"/>
      <c r="J322" s="243">
        <f>ROUND(I322*H322,2)</f>
        <v>0</v>
      </c>
      <c r="K322" s="239" t="s">
        <v>19</v>
      </c>
      <c r="L322" s="244"/>
      <c r="M322" s="245" t="s">
        <v>19</v>
      </c>
      <c r="N322" s="246" t="s">
        <v>46</v>
      </c>
      <c r="O322" s="82"/>
      <c r="P322" s="203">
        <f>O322*H322</f>
        <v>0</v>
      </c>
      <c r="Q322" s="203">
        <v>0</v>
      </c>
      <c r="R322" s="203">
        <f>Q322*H322</f>
        <v>0</v>
      </c>
      <c r="S322" s="203">
        <v>0</v>
      </c>
      <c r="T322" s="204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205" t="s">
        <v>1651</v>
      </c>
      <c r="AT322" s="205" t="s">
        <v>284</v>
      </c>
      <c r="AU322" s="205" t="s">
        <v>83</v>
      </c>
      <c r="AY322" s="15" t="s">
        <v>126</v>
      </c>
      <c r="BE322" s="206">
        <f>IF(N322="základní",J322,0)</f>
        <v>0</v>
      </c>
      <c r="BF322" s="206">
        <f>IF(N322="snížená",J322,0)</f>
        <v>0</v>
      </c>
      <c r="BG322" s="206">
        <f>IF(N322="zákl. přenesená",J322,0)</f>
        <v>0</v>
      </c>
      <c r="BH322" s="206">
        <f>IF(N322="sníž. přenesená",J322,0)</f>
        <v>0</v>
      </c>
      <c r="BI322" s="206">
        <f>IF(N322="nulová",J322,0)</f>
        <v>0</v>
      </c>
      <c r="BJ322" s="15" t="s">
        <v>83</v>
      </c>
      <c r="BK322" s="206">
        <f>ROUND(I322*H322,2)</f>
        <v>0</v>
      </c>
      <c r="BL322" s="15" t="s">
        <v>828</v>
      </c>
      <c r="BM322" s="205" t="s">
        <v>1779</v>
      </c>
    </row>
    <row r="323" s="11" customFormat="1" ht="25.92" customHeight="1">
      <c r="A323" s="11"/>
      <c r="B323" s="180"/>
      <c r="C323" s="181"/>
      <c r="D323" s="182" t="s">
        <v>74</v>
      </c>
      <c r="E323" s="183" t="s">
        <v>2200</v>
      </c>
      <c r="F323" s="183" t="s">
        <v>2201</v>
      </c>
      <c r="G323" s="181"/>
      <c r="H323" s="181"/>
      <c r="I323" s="184"/>
      <c r="J323" s="185">
        <f>BK323</f>
        <v>0</v>
      </c>
      <c r="K323" s="181"/>
      <c r="L323" s="186"/>
      <c r="M323" s="187"/>
      <c r="N323" s="188"/>
      <c r="O323" s="188"/>
      <c r="P323" s="189">
        <f>SUM(P324:P333)</f>
        <v>0</v>
      </c>
      <c r="Q323" s="188"/>
      <c r="R323" s="189">
        <f>SUM(R324:R333)</f>
        <v>0</v>
      </c>
      <c r="S323" s="188"/>
      <c r="T323" s="190">
        <f>SUM(T324:T333)</f>
        <v>0</v>
      </c>
      <c r="U323" s="11"/>
      <c r="V323" s="11"/>
      <c r="W323" s="11"/>
      <c r="X323" s="11"/>
      <c r="Y323" s="11"/>
      <c r="Z323" s="11"/>
      <c r="AA323" s="11"/>
      <c r="AB323" s="11"/>
      <c r="AC323" s="11"/>
      <c r="AD323" s="11"/>
      <c r="AE323" s="11"/>
      <c r="AR323" s="191" t="s">
        <v>140</v>
      </c>
      <c r="AT323" s="192" t="s">
        <v>74</v>
      </c>
      <c r="AU323" s="192" t="s">
        <v>75</v>
      </c>
      <c r="AY323" s="191" t="s">
        <v>126</v>
      </c>
      <c r="BK323" s="193">
        <f>SUM(BK324:BK333)</f>
        <v>0</v>
      </c>
    </row>
    <row r="324" s="2" customFormat="1" ht="16.5" customHeight="1">
      <c r="A324" s="36"/>
      <c r="B324" s="37"/>
      <c r="C324" s="194" t="s">
        <v>1780</v>
      </c>
      <c r="D324" s="194" t="s">
        <v>127</v>
      </c>
      <c r="E324" s="195" t="s">
        <v>2202</v>
      </c>
      <c r="F324" s="196" t="s">
        <v>2203</v>
      </c>
      <c r="G324" s="197" t="s">
        <v>1422</v>
      </c>
      <c r="H324" s="198">
        <v>1</v>
      </c>
      <c r="I324" s="199"/>
      <c r="J324" s="200">
        <f>ROUND(I324*H324,2)</f>
        <v>0</v>
      </c>
      <c r="K324" s="196" t="s">
        <v>19</v>
      </c>
      <c r="L324" s="42"/>
      <c r="M324" s="201" t="s">
        <v>19</v>
      </c>
      <c r="N324" s="202" t="s">
        <v>46</v>
      </c>
      <c r="O324" s="82"/>
      <c r="P324" s="203">
        <f>O324*H324</f>
        <v>0</v>
      </c>
      <c r="Q324" s="203">
        <v>0</v>
      </c>
      <c r="R324" s="203">
        <f>Q324*H324</f>
        <v>0</v>
      </c>
      <c r="S324" s="203">
        <v>0</v>
      </c>
      <c r="T324" s="204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205" t="s">
        <v>828</v>
      </c>
      <c r="AT324" s="205" t="s">
        <v>127</v>
      </c>
      <c r="AU324" s="205" t="s">
        <v>83</v>
      </c>
      <c r="AY324" s="15" t="s">
        <v>126</v>
      </c>
      <c r="BE324" s="206">
        <f>IF(N324="základní",J324,0)</f>
        <v>0</v>
      </c>
      <c r="BF324" s="206">
        <f>IF(N324="snížená",J324,0)</f>
        <v>0</v>
      </c>
      <c r="BG324" s="206">
        <f>IF(N324="zákl. přenesená",J324,0)</f>
        <v>0</v>
      </c>
      <c r="BH324" s="206">
        <f>IF(N324="sníž. přenesená",J324,0)</f>
        <v>0</v>
      </c>
      <c r="BI324" s="206">
        <f>IF(N324="nulová",J324,0)</f>
        <v>0</v>
      </c>
      <c r="BJ324" s="15" t="s">
        <v>83</v>
      </c>
      <c r="BK324" s="206">
        <f>ROUND(I324*H324,2)</f>
        <v>0</v>
      </c>
      <c r="BL324" s="15" t="s">
        <v>828</v>
      </c>
      <c r="BM324" s="205" t="s">
        <v>1782</v>
      </c>
    </row>
    <row r="325" s="2" customFormat="1">
      <c r="A325" s="36"/>
      <c r="B325" s="37"/>
      <c r="C325" s="38"/>
      <c r="D325" s="226" t="s">
        <v>281</v>
      </c>
      <c r="E325" s="38"/>
      <c r="F325" s="236" t="s">
        <v>2204</v>
      </c>
      <c r="G325" s="38"/>
      <c r="H325" s="38"/>
      <c r="I325" s="209"/>
      <c r="J325" s="38"/>
      <c r="K325" s="38"/>
      <c r="L325" s="42"/>
      <c r="M325" s="210"/>
      <c r="N325" s="211"/>
      <c r="O325" s="82"/>
      <c r="P325" s="82"/>
      <c r="Q325" s="82"/>
      <c r="R325" s="82"/>
      <c r="S325" s="82"/>
      <c r="T325" s="83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T325" s="15" t="s">
        <v>281</v>
      </c>
      <c r="AU325" s="15" t="s">
        <v>83</v>
      </c>
    </row>
    <row r="326" s="2" customFormat="1" ht="16.5" customHeight="1">
      <c r="A326" s="36"/>
      <c r="B326" s="37"/>
      <c r="C326" s="194" t="s">
        <v>1518</v>
      </c>
      <c r="D326" s="194" t="s">
        <v>127</v>
      </c>
      <c r="E326" s="195" t="s">
        <v>2205</v>
      </c>
      <c r="F326" s="196" t="s">
        <v>2206</v>
      </c>
      <c r="G326" s="197" t="s">
        <v>1422</v>
      </c>
      <c r="H326" s="198">
        <v>1</v>
      </c>
      <c r="I326" s="199"/>
      <c r="J326" s="200">
        <f>ROUND(I326*H326,2)</f>
        <v>0</v>
      </c>
      <c r="K326" s="196" t="s">
        <v>19</v>
      </c>
      <c r="L326" s="42"/>
      <c r="M326" s="201" t="s">
        <v>19</v>
      </c>
      <c r="N326" s="202" t="s">
        <v>46</v>
      </c>
      <c r="O326" s="82"/>
      <c r="P326" s="203">
        <f>O326*H326</f>
        <v>0</v>
      </c>
      <c r="Q326" s="203">
        <v>0</v>
      </c>
      <c r="R326" s="203">
        <f>Q326*H326</f>
        <v>0</v>
      </c>
      <c r="S326" s="203">
        <v>0</v>
      </c>
      <c r="T326" s="204">
        <f>S326*H326</f>
        <v>0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205" t="s">
        <v>828</v>
      </c>
      <c r="AT326" s="205" t="s">
        <v>127</v>
      </c>
      <c r="AU326" s="205" t="s">
        <v>83</v>
      </c>
      <c r="AY326" s="15" t="s">
        <v>126</v>
      </c>
      <c r="BE326" s="206">
        <f>IF(N326="základní",J326,0)</f>
        <v>0</v>
      </c>
      <c r="BF326" s="206">
        <f>IF(N326="snížená",J326,0)</f>
        <v>0</v>
      </c>
      <c r="BG326" s="206">
        <f>IF(N326="zákl. přenesená",J326,0)</f>
        <v>0</v>
      </c>
      <c r="BH326" s="206">
        <f>IF(N326="sníž. přenesená",J326,0)</f>
        <v>0</v>
      </c>
      <c r="BI326" s="206">
        <f>IF(N326="nulová",J326,0)</f>
        <v>0</v>
      </c>
      <c r="BJ326" s="15" t="s">
        <v>83</v>
      </c>
      <c r="BK326" s="206">
        <f>ROUND(I326*H326,2)</f>
        <v>0</v>
      </c>
      <c r="BL326" s="15" t="s">
        <v>828</v>
      </c>
      <c r="BM326" s="205" t="s">
        <v>1787</v>
      </c>
    </row>
    <row r="327" s="2" customFormat="1">
      <c r="A327" s="36"/>
      <c r="B327" s="37"/>
      <c r="C327" s="38"/>
      <c r="D327" s="226" t="s">
        <v>281</v>
      </c>
      <c r="E327" s="38"/>
      <c r="F327" s="236" t="s">
        <v>2207</v>
      </c>
      <c r="G327" s="38"/>
      <c r="H327" s="38"/>
      <c r="I327" s="209"/>
      <c r="J327" s="38"/>
      <c r="K327" s="38"/>
      <c r="L327" s="42"/>
      <c r="M327" s="210"/>
      <c r="N327" s="211"/>
      <c r="O327" s="82"/>
      <c r="P327" s="82"/>
      <c r="Q327" s="82"/>
      <c r="R327" s="82"/>
      <c r="S327" s="82"/>
      <c r="T327" s="83"/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T327" s="15" t="s">
        <v>281</v>
      </c>
      <c r="AU327" s="15" t="s">
        <v>83</v>
      </c>
    </row>
    <row r="328" s="2" customFormat="1" ht="24.15" customHeight="1">
      <c r="A328" s="36"/>
      <c r="B328" s="37"/>
      <c r="C328" s="194" t="s">
        <v>1790</v>
      </c>
      <c r="D328" s="194" t="s">
        <v>127</v>
      </c>
      <c r="E328" s="195" t="s">
        <v>2208</v>
      </c>
      <c r="F328" s="196" t="s">
        <v>2209</v>
      </c>
      <c r="G328" s="197" t="s">
        <v>1422</v>
      </c>
      <c r="H328" s="198">
        <v>1</v>
      </c>
      <c r="I328" s="199"/>
      <c r="J328" s="200">
        <f>ROUND(I328*H328,2)</f>
        <v>0</v>
      </c>
      <c r="K328" s="196" t="s">
        <v>19</v>
      </c>
      <c r="L328" s="42"/>
      <c r="M328" s="201" t="s">
        <v>19</v>
      </c>
      <c r="N328" s="202" t="s">
        <v>46</v>
      </c>
      <c r="O328" s="82"/>
      <c r="P328" s="203">
        <f>O328*H328</f>
        <v>0</v>
      </c>
      <c r="Q328" s="203">
        <v>0</v>
      </c>
      <c r="R328" s="203">
        <f>Q328*H328</f>
        <v>0</v>
      </c>
      <c r="S328" s="203">
        <v>0</v>
      </c>
      <c r="T328" s="204">
        <f>S328*H328</f>
        <v>0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205" t="s">
        <v>828</v>
      </c>
      <c r="AT328" s="205" t="s">
        <v>127</v>
      </c>
      <c r="AU328" s="205" t="s">
        <v>83</v>
      </c>
      <c r="AY328" s="15" t="s">
        <v>126</v>
      </c>
      <c r="BE328" s="206">
        <f>IF(N328="základní",J328,0)</f>
        <v>0</v>
      </c>
      <c r="BF328" s="206">
        <f>IF(N328="snížená",J328,0)</f>
        <v>0</v>
      </c>
      <c r="BG328" s="206">
        <f>IF(N328="zákl. přenesená",J328,0)</f>
        <v>0</v>
      </c>
      <c r="BH328" s="206">
        <f>IF(N328="sníž. přenesená",J328,0)</f>
        <v>0</v>
      </c>
      <c r="BI328" s="206">
        <f>IF(N328="nulová",J328,0)</f>
        <v>0</v>
      </c>
      <c r="BJ328" s="15" t="s">
        <v>83</v>
      </c>
      <c r="BK328" s="206">
        <f>ROUND(I328*H328,2)</f>
        <v>0</v>
      </c>
      <c r="BL328" s="15" t="s">
        <v>828</v>
      </c>
      <c r="BM328" s="205" t="s">
        <v>1793</v>
      </c>
    </row>
    <row r="329" s="2" customFormat="1">
      <c r="A329" s="36"/>
      <c r="B329" s="37"/>
      <c r="C329" s="38"/>
      <c r="D329" s="226" t="s">
        <v>281</v>
      </c>
      <c r="E329" s="38"/>
      <c r="F329" s="236" t="s">
        <v>2210</v>
      </c>
      <c r="G329" s="38"/>
      <c r="H329" s="38"/>
      <c r="I329" s="209"/>
      <c r="J329" s="38"/>
      <c r="K329" s="38"/>
      <c r="L329" s="42"/>
      <c r="M329" s="210"/>
      <c r="N329" s="211"/>
      <c r="O329" s="82"/>
      <c r="P329" s="82"/>
      <c r="Q329" s="82"/>
      <c r="R329" s="82"/>
      <c r="S329" s="82"/>
      <c r="T329" s="83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T329" s="15" t="s">
        <v>281</v>
      </c>
      <c r="AU329" s="15" t="s">
        <v>83</v>
      </c>
    </row>
    <row r="330" s="2" customFormat="1" ht="24.15" customHeight="1">
      <c r="A330" s="36"/>
      <c r="B330" s="37"/>
      <c r="C330" s="194" t="s">
        <v>1521</v>
      </c>
      <c r="D330" s="194" t="s">
        <v>127</v>
      </c>
      <c r="E330" s="195" t="s">
        <v>2211</v>
      </c>
      <c r="F330" s="196" t="s">
        <v>2212</v>
      </c>
      <c r="G330" s="197" t="s">
        <v>1422</v>
      </c>
      <c r="H330" s="198">
        <v>1</v>
      </c>
      <c r="I330" s="199"/>
      <c r="J330" s="200">
        <f>ROUND(I330*H330,2)</f>
        <v>0</v>
      </c>
      <c r="K330" s="196" t="s">
        <v>19</v>
      </c>
      <c r="L330" s="42"/>
      <c r="M330" s="201" t="s">
        <v>19</v>
      </c>
      <c r="N330" s="202" t="s">
        <v>46</v>
      </c>
      <c r="O330" s="82"/>
      <c r="P330" s="203">
        <f>O330*H330</f>
        <v>0</v>
      </c>
      <c r="Q330" s="203">
        <v>0</v>
      </c>
      <c r="R330" s="203">
        <f>Q330*H330</f>
        <v>0</v>
      </c>
      <c r="S330" s="203">
        <v>0</v>
      </c>
      <c r="T330" s="204">
        <f>S330*H330</f>
        <v>0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205" t="s">
        <v>828</v>
      </c>
      <c r="AT330" s="205" t="s">
        <v>127</v>
      </c>
      <c r="AU330" s="205" t="s">
        <v>83</v>
      </c>
      <c r="AY330" s="15" t="s">
        <v>126</v>
      </c>
      <c r="BE330" s="206">
        <f>IF(N330="základní",J330,0)</f>
        <v>0</v>
      </c>
      <c r="BF330" s="206">
        <f>IF(N330="snížená",J330,0)</f>
        <v>0</v>
      </c>
      <c r="BG330" s="206">
        <f>IF(N330="zákl. přenesená",J330,0)</f>
        <v>0</v>
      </c>
      <c r="BH330" s="206">
        <f>IF(N330="sníž. přenesená",J330,0)</f>
        <v>0</v>
      </c>
      <c r="BI330" s="206">
        <f>IF(N330="nulová",J330,0)</f>
        <v>0</v>
      </c>
      <c r="BJ330" s="15" t="s">
        <v>83</v>
      </c>
      <c r="BK330" s="206">
        <f>ROUND(I330*H330,2)</f>
        <v>0</v>
      </c>
      <c r="BL330" s="15" t="s">
        <v>828</v>
      </c>
      <c r="BM330" s="205" t="s">
        <v>1796</v>
      </c>
    </row>
    <row r="331" s="2" customFormat="1">
      <c r="A331" s="36"/>
      <c r="B331" s="37"/>
      <c r="C331" s="38"/>
      <c r="D331" s="226" t="s">
        <v>281</v>
      </c>
      <c r="E331" s="38"/>
      <c r="F331" s="236" t="s">
        <v>2213</v>
      </c>
      <c r="G331" s="38"/>
      <c r="H331" s="38"/>
      <c r="I331" s="209"/>
      <c r="J331" s="38"/>
      <c r="K331" s="38"/>
      <c r="L331" s="42"/>
      <c r="M331" s="210"/>
      <c r="N331" s="211"/>
      <c r="O331" s="82"/>
      <c r="P331" s="82"/>
      <c r="Q331" s="82"/>
      <c r="R331" s="82"/>
      <c r="S331" s="82"/>
      <c r="T331" s="83"/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T331" s="15" t="s">
        <v>281</v>
      </c>
      <c r="AU331" s="15" t="s">
        <v>83</v>
      </c>
    </row>
    <row r="332" s="2" customFormat="1" ht="16.5" customHeight="1">
      <c r="A332" s="36"/>
      <c r="B332" s="37"/>
      <c r="C332" s="194" t="s">
        <v>1797</v>
      </c>
      <c r="D332" s="194" t="s">
        <v>127</v>
      </c>
      <c r="E332" s="195" t="s">
        <v>2214</v>
      </c>
      <c r="F332" s="196" t="s">
        <v>2201</v>
      </c>
      <c r="G332" s="197" t="s">
        <v>1422</v>
      </c>
      <c r="H332" s="198">
        <v>1</v>
      </c>
      <c r="I332" s="199"/>
      <c r="J332" s="200">
        <f>ROUND(I332*H332,2)</f>
        <v>0</v>
      </c>
      <c r="K332" s="196" t="s">
        <v>19</v>
      </c>
      <c r="L332" s="42"/>
      <c r="M332" s="201" t="s">
        <v>19</v>
      </c>
      <c r="N332" s="202" t="s">
        <v>46</v>
      </c>
      <c r="O332" s="82"/>
      <c r="P332" s="203">
        <f>O332*H332</f>
        <v>0</v>
      </c>
      <c r="Q332" s="203">
        <v>0</v>
      </c>
      <c r="R332" s="203">
        <f>Q332*H332</f>
        <v>0</v>
      </c>
      <c r="S332" s="203">
        <v>0</v>
      </c>
      <c r="T332" s="204">
        <f>S332*H332</f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205" t="s">
        <v>828</v>
      </c>
      <c r="AT332" s="205" t="s">
        <v>127</v>
      </c>
      <c r="AU332" s="205" t="s">
        <v>83</v>
      </c>
      <c r="AY332" s="15" t="s">
        <v>126</v>
      </c>
      <c r="BE332" s="206">
        <f>IF(N332="základní",J332,0)</f>
        <v>0</v>
      </c>
      <c r="BF332" s="206">
        <f>IF(N332="snížená",J332,0)</f>
        <v>0</v>
      </c>
      <c r="BG332" s="206">
        <f>IF(N332="zákl. přenesená",J332,0)</f>
        <v>0</v>
      </c>
      <c r="BH332" s="206">
        <f>IF(N332="sníž. přenesená",J332,0)</f>
        <v>0</v>
      </c>
      <c r="BI332" s="206">
        <f>IF(N332="nulová",J332,0)</f>
        <v>0</v>
      </c>
      <c r="BJ332" s="15" t="s">
        <v>83</v>
      </c>
      <c r="BK332" s="206">
        <f>ROUND(I332*H332,2)</f>
        <v>0</v>
      </c>
      <c r="BL332" s="15" t="s">
        <v>828</v>
      </c>
      <c r="BM332" s="205" t="s">
        <v>1800</v>
      </c>
    </row>
    <row r="333" s="2" customFormat="1">
      <c r="A333" s="36"/>
      <c r="B333" s="37"/>
      <c r="C333" s="38"/>
      <c r="D333" s="226" t="s">
        <v>281</v>
      </c>
      <c r="E333" s="38"/>
      <c r="F333" s="236" t="s">
        <v>2215</v>
      </c>
      <c r="G333" s="38"/>
      <c r="H333" s="38"/>
      <c r="I333" s="209"/>
      <c r="J333" s="38"/>
      <c r="K333" s="38"/>
      <c r="L333" s="42"/>
      <c r="M333" s="212"/>
      <c r="N333" s="213"/>
      <c r="O333" s="214"/>
      <c r="P333" s="214"/>
      <c r="Q333" s="214"/>
      <c r="R333" s="214"/>
      <c r="S333" s="214"/>
      <c r="T333" s="215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T333" s="15" t="s">
        <v>281</v>
      </c>
      <c r="AU333" s="15" t="s">
        <v>83</v>
      </c>
    </row>
    <row r="334" s="2" customFormat="1" ht="6.96" customHeight="1">
      <c r="A334" s="36"/>
      <c r="B334" s="57"/>
      <c r="C334" s="58"/>
      <c r="D334" s="58"/>
      <c r="E334" s="58"/>
      <c r="F334" s="58"/>
      <c r="G334" s="58"/>
      <c r="H334" s="58"/>
      <c r="I334" s="58"/>
      <c r="J334" s="58"/>
      <c r="K334" s="58"/>
      <c r="L334" s="42"/>
      <c r="M334" s="36"/>
      <c r="O334" s="36"/>
      <c r="P334" s="36"/>
      <c r="Q334" s="36"/>
      <c r="R334" s="36"/>
      <c r="S334" s="36"/>
      <c r="T334" s="36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</row>
  </sheetData>
  <sheetProtection sheet="1" autoFilter="0" formatColumns="0" formatRows="0" objects="1" scenarios="1" spinCount="100000" saltValue="lWltqi5KBWhK990oDsbNZRMoj3DonNopv2twZZfhrc7LcmxBVPGfT9DvcciqBIv67AFk14fZx4mIZ/Z3o88B/g==" hashValue="XoJBrtg7GQHVeEdqksfrmvMyehf6Dwk2q7cUJtwJPVqfjBW4qaFB6uf5+JNbmnmvft7Nj/CI91nWwDDdy8eL2g==" algorithmName="SHA-512" password="CC35"/>
  <autoFilter ref="C108:K333"/>
  <mergeCells count="9">
    <mergeCell ref="E7:H7"/>
    <mergeCell ref="E9:H9"/>
    <mergeCell ref="E18:H18"/>
    <mergeCell ref="E27:H27"/>
    <mergeCell ref="E48:H48"/>
    <mergeCell ref="E50:H50"/>
    <mergeCell ref="E99:H99"/>
    <mergeCell ref="E101:H10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ST01\Hynek</dc:creator>
  <cp:lastModifiedBy>ST01\Hynek</cp:lastModifiedBy>
  <dcterms:created xsi:type="dcterms:W3CDTF">2025-04-28T11:45:02Z</dcterms:created>
  <dcterms:modified xsi:type="dcterms:W3CDTF">2025-04-28T11:45:12Z</dcterms:modified>
</cp:coreProperties>
</file>